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СВОД" sheetId="1" r:id="rId1"/>
    <sheet name="0113" sheetId="2" r:id="rId2"/>
    <sheet name="образ 0700" sheetId="3" r:id="rId3"/>
    <sheet name="0801" sheetId="4" r:id="rId4"/>
    <sheet name="0804" sheetId="5" r:id="rId5"/>
  </sheets>
  <definedNames>
    <definedName name="_xlnm.Print_Titles" localSheetId="3">'0801'!$5:$7</definedName>
    <definedName name="_xlnm.Print_Titles" localSheetId="4">'0804'!$5:$7</definedName>
    <definedName name="_xlnm.Print_Titles" localSheetId="2">'образ 0700'!$5:$7</definedName>
    <definedName name="_xlnm.Print_Titles" localSheetId="0">'СВОД'!$4:$6</definedName>
    <definedName name="_xlnm.Print_Area" localSheetId="3">'0801'!$A$1:$O$248</definedName>
    <definedName name="_xlnm.Print_Area" localSheetId="2">'образ 0700'!$A$1:$O$91</definedName>
    <definedName name="_xlnm.Print_Area" localSheetId="0">'СВОД'!$A$1:$N$48</definedName>
  </definedNames>
  <calcPr fullCalcOnLoad="1"/>
</workbook>
</file>

<file path=xl/sharedStrings.xml><?xml version="1.0" encoding="utf-8"?>
<sst xmlns="http://schemas.openxmlformats.org/spreadsheetml/2006/main" count="1011" uniqueCount="253">
  <si>
    <t>КВР</t>
  </si>
  <si>
    <t>Кассовый план</t>
  </si>
  <si>
    <t xml:space="preserve">Кассовое исполнение        </t>
  </si>
  <si>
    <t>% исполнения</t>
  </si>
  <si>
    <t>всего</t>
  </si>
  <si>
    <t>в т.ч. средств вышестоящ бюджетов</t>
  </si>
  <si>
    <t>на отчётную дату</t>
  </si>
  <si>
    <t xml:space="preserve">к утвержд. плану </t>
  </si>
  <si>
    <t>к кассовому плану</t>
  </si>
  <si>
    <t>000</t>
  </si>
  <si>
    <t>Наименование показателя</t>
  </si>
  <si>
    <t>КЦСР</t>
  </si>
  <si>
    <t>Безвозмездные перечисления государственным и муниципальным учреждениям всего, в том числе:</t>
  </si>
  <si>
    <t>Субсидии на выполнение муниципального задания всего, в том числе:</t>
  </si>
  <si>
    <t xml:space="preserve">  - доплаты матерям МАУ</t>
  </si>
  <si>
    <t xml:space="preserve">  - доплаты матерям МБУ</t>
  </si>
  <si>
    <t>0801 Культура "Библиотеки"</t>
  </si>
  <si>
    <t>Доп.            ФК / КОСГУ</t>
  </si>
  <si>
    <t>0801 Культура СВОД</t>
  </si>
  <si>
    <t>СВОД ПО ГРБС</t>
  </si>
  <si>
    <t>Бюджетные учреждения культуры</t>
  </si>
  <si>
    <t>Бюджетные учреждения образования</t>
  </si>
  <si>
    <t>Автономные учреждения культуры</t>
  </si>
  <si>
    <t>ВСЕГО ПО ГРБС</t>
  </si>
  <si>
    <t>Таблица №1</t>
  </si>
  <si>
    <t>Таблица №1.2</t>
  </si>
  <si>
    <t>Таблица №1.3</t>
  </si>
  <si>
    <t>Всего по разделу 0801 СВОД, в том числе:</t>
  </si>
  <si>
    <t>622</t>
  </si>
  <si>
    <t>612</t>
  </si>
  <si>
    <t>Мероприятия на обеспечение деятельности органов местного самоуправления в сфере культуры</t>
  </si>
  <si>
    <t>Расходы по департаменту культуры</t>
  </si>
  <si>
    <t>244</t>
  </si>
  <si>
    <t>621</t>
  </si>
  <si>
    <t>611</t>
  </si>
  <si>
    <t>Субсидии на проведение мероприятий в рамках программы, в том числе:</t>
  </si>
  <si>
    <t xml:space="preserve">№ </t>
  </si>
  <si>
    <t>1.1.</t>
  </si>
  <si>
    <t>1.1.2</t>
  </si>
  <si>
    <t>1.2.</t>
  </si>
  <si>
    <t>1.2.2.</t>
  </si>
  <si>
    <t>1.2.1.</t>
  </si>
  <si>
    <t>1.1.2.</t>
  </si>
  <si>
    <t>1.1.1.</t>
  </si>
  <si>
    <t>1.</t>
  </si>
  <si>
    <t>2.1.</t>
  </si>
  <si>
    <t>2.</t>
  </si>
  <si>
    <t>2.2.</t>
  </si>
  <si>
    <t>3.</t>
  </si>
  <si>
    <t>3.1.</t>
  </si>
  <si>
    <t xml:space="preserve"> за счет средств областного бюджета</t>
  </si>
  <si>
    <t>за счет средств городского бюджета</t>
  </si>
  <si>
    <t>за счет средств областного бюджета</t>
  </si>
  <si>
    <t>1-К.Т.</t>
  </si>
  <si>
    <t xml:space="preserve"> - предоставление субсидий на иные цели МАУ</t>
  </si>
  <si>
    <t xml:space="preserve"> - предоставление субсидий на иные цели МБУ</t>
  </si>
  <si>
    <t xml:space="preserve"> -иные бюджетные ассигнования</t>
  </si>
  <si>
    <t>0801 Культура "Иные бюджетные ассигнования"</t>
  </si>
  <si>
    <t>0700 Образование СВОД</t>
  </si>
  <si>
    <t>Всего по разделу 0700 СВОД, в том числе:</t>
  </si>
  <si>
    <t>Муниципальные автономные учреждения</t>
  </si>
  <si>
    <t>Муниципальные бюджетные учреждения</t>
  </si>
  <si>
    <t>Безвозмездные перечисления юридическим лицам (за исключением субсидий муниципальным учреждениям), ИП и физическим лицам -производителям товаров, работ услуг, осуществляющим деятельность в сфере культуры г.о. Тольятти всего, в том числе:</t>
  </si>
  <si>
    <t>3.2.</t>
  </si>
  <si>
    <t xml:space="preserve"> за счет средств областного бюджета музеи</t>
  </si>
  <si>
    <t xml:space="preserve"> за счет средств областного бюджета библиотеки</t>
  </si>
  <si>
    <t xml:space="preserve"> за счет средств областного бюджета театры</t>
  </si>
  <si>
    <t>Таблица №1.1</t>
  </si>
  <si>
    <t>1.3.</t>
  </si>
  <si>
    <t>1.3.1.</t>
  </si>
  <si>
    <t>1.3.2.</t>
  </si>
  <si>
    <t>1.4.</t>
  </si>
  <si>
    <t>1.5.</t>
  </si>
  <si>
    <t xml:space="preserve">1.3. </t>
  </si>
  <si>
    <t xml:space="preserve">1. </t>
  </si>
  <si>
    <t xml:space="preserve">Безвозмездные перечисления юридическим лицам (за исключением субсидий муниципальным учреждениям), ИП и физическим лицам -производителям товаров, работ услуг, осуществляющим деятельность в сфере культуры г.о. Тольятти </t>
  </si>
  <si>
    <t xml:space="preserve"> за счет средств областного бюджета </t>
  </si>
  <si>
    <t>0100004510</t>
  </si>
  <si>
    <t>0100004250</t>
  </si>
  <si>
    <t>Прочие субсидии на иные цели в рамках программы всего, в том числе:</t>
  </si>
  <si>
    <t>0100072002</t>
  </si>
  <si>
    <t>0100004280</t>
  </si>
  <si>
    <t>291</t>
  </si>
  <si>
    <t>0100006500</t>
  </si>
  <si>
    <t>0100004240</t>
  </si>
  <si>
    <t>0100004230</t>
  </si>
  <si>
    <t>0100004210</t>
  </si>
  <si>
    <t xml:space="preserve"> за счет средств областного бюджета КДУ</t>
  </si>
  <si>
    <t>0100002210</t>
  </si>
  <si>
    <t>0100002220</t>
  </si>
  <si>
    <t>0100002230</t>
  </si>
  <si>
    <t>0100002240</t>
  </si>
  <si>
    <t>0100002280</t>
  </si>
  <si>
    <t>0100002250</t>
  </si>
  <si>
    <t>0100004220</t>
  </si>
  <si>
    <t>предоставление субсидий на иные цели МБУ</t>
  </si>
  <si>
    <t>стипендиальное обеспечение</t>
  </si>
  <si>
    <t>предоставление субсидий на иные цели МАУ</t>
  </si>
  <si>
    <t>0100002200</t>
  </si>
  <si>
    <t>0100004200</t>
  </si>
  <si>
    <t>0801 Культура "Парковый комплекс"</t>
  </si>
  <si>
    <t>01000S3020</t>
  </si>
  <si>
    <t>предоставление субсидий на иные цели МАУ за счет городского бюджета</t>
  </si>
  <si>
    <t xml:space="preserve">Уточненные бюджетные ассигнования доведенные департаменту культуры на год                          </t>
  </si>
  <si>
    <t>0706 Учреждения высшего образования</t>
  </si>
  <si>
    <t>0703 Учреждения дополнительного образования детей</t>
  </si>
  <si>
    <t>0801 Культура " Театры, концертные и другие организации исполнительских искусств"</t>
  </si>
  <si>
    <t>0801 Культура "Дворцы, дома и другие учреждения культуры"</t>
  </si>
  <si>
    <t>предоставление субсидий на иные цели МБУ за счет областного бюджета</t>
  </si>
  <si>
    <t>предоставление субсидий на иные цели МБУ за счет городского бюджета</t>
  </si>
  <si>
    <t xml:space="preserve">Утвержденные бюджетные ассигнования Решением Думы на год                          </t>
  </si>
  <si>
    <t xml:space="preserve">0804 "Другие вопросы в области культуры, кинематографии" </t>
  </si>
  <si>
    <t>154/</t>
  </si>
  <si>
    <t>137/</t>
  </si>
  <si>
    <t>291/</t>
  </si>
  <si>
    <t>156/</t>
  </si>
  <si>
    <t>131/</t>
  </si>
  <si>
    <t>01000S2002</t>
  </si>
  <si>
    <t>811</t>
  </si>
  <si>
    <t>000/</t>
  </si>
  <si>
    <t>Субсидии на капитальный ремонт зданий учреждений культуры и оснащение их современным оборудованием, музыкальными инструментами, обновление библиотечного фонда</t>
  </si>
  <si>
    <t>1.2.2</t>
  </si>
  <si>
    <t>1.3.3.</t>
  </si>
  <si>
    <t>000/
242</t>
  </si>
  <si>
    <t>000/226</t>
  </si>
  <si>
    <t>000/349</t>
  </si>
  <si>
    <t>Прочие работы, услуги</t>
  </si>
  <si>
    <t>Увеличение стоимости прочих материальных запасов однократного применения</t>
  </si>
  <si>
    <t>190/
281</t>
  </si>
  <si>
    <t>296/
281</t>
  </si>
  <si>
    <t>107/</t>
  </si>
  <si>
    <t>010A1S3020</t>
  </si>
  <si>
    <t>3300004240</t>
  </si>
  <si>
    <t xml:space="preserve"> за счет средств областного бюджета парки</t>
  </si>
  <si>
    <t>Мероприятия в рамках МП "Культура Тольятти  2019-2023гг." всего, в том числе:</t>
  </si>
  <si>
    <t>287/
241</t>
  </si>
  <si>
    <t>287/
281</t>
  </si>
  <si>
    <t>0100076130</t>
  </si>
  <si>
    <t>010A354530</t>
  </si>
  <si>
    <t>010A154540</t>
  </si>
  <si>
    <t>01000R5190</t>
  </si>
  <si>
    <t>01000L5170</t>
  </si>
  <si>
    <t>предоставление субсидий на иные цели МБУ (фед.бюджет)</t>
  </si>
  <si>
    <t>предоставление субсидий на иные цели МБУ (обл.бюджет)</t>
  </si>
  <si>
    <t>133/
241</t>
  </si>
  <si>
    <t>133/
281</t>
  </si>
  <si>
    <t>Субсидии на оплату задолженностей по взносам на капитальный ремонт муниципальных учреждений, находящихся в ведомственном подчинении департамента культуры</t>
  </si>
  <si>
    <t>1.3.2</t>
  </si>
  <si>
    <t>предоставление субсидий на иные цели МАУ (областной бюджет)</t>
  </si>
  <si>
    <t>предоставление субсидий на иные цели МАУ (фед. бюджет)</t>
  </si>
  <si>
    <t>предоставление субсидий на иные цели МБУ (областной бюджет)</t>
  </si>
  <si>
    <t>Мероприятия в рамках МП "Культура Тольятти 2019-2023гг." всего, в том числе:</t>
  </si>
  <si>
    <t xml:space="preserve">Мероприятия по поддержке общественных проектов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 </t>
  </si>
  <si>
    <t>01000S6150</t>
  </si>
  <si>
    <t>186/</t>
  </si>
  <si>
    <t>208/</t>
  </si>
  <si>
    <t xml:space="preserve">186/
</t>
  </si>
  <si>
    <t xml:space="preserve">137/
</t>
  </si>
  <si>
    <t>01000S4670</t>
  </si>
  <si>
    <t>МП «Тольятти - чистый город
на 2020-2024 годы»</t>
  </si>
  <si>
    <t>1300004280</t>
  </si>
  <si>
    <t>МП «Благоустройство территории городского округа Тольятти
на 2015-2024 годы»</t>
  </si>
  <si>
    <t>3300004280</t>
  </si>
  <si>
    <t xml:space="preserve">
137/
</t>
  </si>
  <si>
    <t>1300004250</t>
  </si>
  <si>
    <t>3300004250</t>
  </si>
  <si>
    <t>2-чистый город</t>
  </si>
  <si>
    <t>3- благоустройство</t>
  </si>
  <si>
    <t>Создание модельных муниципальных библиотек (фед.бюджет)</t>
  </si>
  <si>
    <t>1300004210</t>
  </si>
  <si>
    <t>1300004220</t>
  </si>
  <si>
    <t>1300004240</t>
  </si>
  <si>
    <t>3300004210</t>
  </si>
  <si>
    <t>1300004230</t>
  </si>
  <si>
    <t xml:space="preserve">0113 "Другие общегосударственные вопросы" </t>
  </si>
  <si>
    <t>4-непрограммные расходы</t>
  </si>
  <si>
    <t>4.</t>
  </si>
  <si>
    <t>Непрограммное направление расходов всего, в том числе:</t>
  </si>
  <si>
    <t>4.1.</t>
  </si>
  <si>
    <t>Проведение Всероссийской переписи населения 2020 года</t>
  </si>
  <si>
    <t>4.1</t>
  </si>
  <si>
    <t>4.1.2.</t>
  </si>
  <si>
    <t>9900054690</t>
  </si>
  <si>
    <t>522</t>
  </si>
  <si>
    <t>за счет средств федерального бюджета бюджета (учреждения дополнительного образования)</t>
  </si>
  <si>
    <t>Непрограммное направление расходов всего</t>
  </si>
  <si>
    <t>4.2.</t>
  </si>
  <si>
    <t>за счет средств федерального бюджета бюджета (учреждения культуры)</t>
  </si>
  <si>
    <t>128/
241</t>
  </si>
  <si>
    <t>0801 Культура "Музеи"</t>
  </si>
  <si>
    <t>библиотеки тольятти</t>
  </si>
  <si>
    <t>9900004240</t>
  </si>
  <si>
    <t>128/</t>
  </si>
  <si>
    <t>01000L519F</t>
  </si>
  <si>
    <t>Резервный Фонд правительства РФ</t>
  </si>
  <si>
    <t>524/</t>
  </si>
  <si>
    <t xml:space="preserve">133/
</t>
  </si>
  <si>
    <t xml:space="preserve">136/
</t>
  </si>
  <si>
    <t xml:space="preserve">190/
</t>
  </si>
  <si>
    <t xml:space="preserve">236/
</t>
  </si>
  <si>
    <t xml:space="preserve">296/
</t>
  </si>
  <si>
    <t xml:space="preserve">509/
</t>
  </si>
  <si>
    <t xml:space="preserve">510/   </t>
  </si>
  <si>
    <t xml:space="preserve">511/
</t>
  </si>
  <si>
    <t xml:space="preserve">512/ 
</t>
  </si>
  <si>
    <t xml:space="preserve">523/
</t>
  </si>
  <si>
    <t>01000R517F</t>
  </si>
  <si>
    <t xml:space="preserve">Непрограммное направление расходов </t>
  </si>
  <si>
    <t>Желтым не печатать!</t>
  </si>
  <si>
    <t>01000L5190</t>
  </si>
  <si>
    <t>010A155900</t>
  </si>
  <si>
    <t>Субсидии на государственную поддержку отрасли культуры (модернизация библиотек в части комплектования книжных фондов библиотек муниципальных образований) (региональный бюджет)</t>
  </si>
  <si>
    <t>Субсидии на государственную поддержку отрасли культуры (модернизация библиотек в части комплектования книжных фондов библиотек муниципальных образований) (местный бюджет)</t>
  </si>
  <si>
    <t>Субсидии на государственную поддержку отрасли культуры (модернизация библиотек в части комплектования книжных фондов библиотек муниципальных образований) (федеральный бюджет)</t>
  </si>
  <si>
    <t>Субсидии на техническое оснащение муниципальных музеев
(местный бюджет)</t>
  </si>
  <si>
    <t>Субсидии на техническое оснащение муниципальных музеев
(региональный бюджет)</t>
  </si>
  <si>
    <t>Субсидии на техническое оснащение муниципальных музеев
(федеральный бюджет)</t>
  </si>
  <si>
    <t>Начальника ФЭО</t>
  </si>
  <si>
    <t>Н.В.Русакова</t>
  </si>
  <si>
    <t xml:space="preserve"> - Субсидия на осуществление выплат на оплату труда (с начислениями); компенсации за неиспользованный отпуск; пособий по сокращению; пособий на период трудоустройства; по содержанию имущества и прочим расходам, ликвидационным расходам ВО «Тольяттинская консерватория»</t>
  </si>
  <si>
    <t>01000S6010</t>
  </si>
  <si>
    <t>237/</t>
  </si>
  <si>
    <t>Иные межбюджетные трансферты на выплату денежных поощрений за лучшие концертные программы и выствки декоративно-прикладного творчества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</si>
  <si>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услуг</t>
  </si>
  <si>
    <t>631</t>
  </si>
  <si>
    <t>000/
246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</si>
  <si>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</si>
  <si>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000/
245</t>
  </si>
  <si>
    <t>01000L3530</t>
  </si>
  <si>
    <t>527/</t>
  </si>
  <si>
    <t>Субсидии на создание школы креативных индустрий
(федеральный бюджет)</t>
  </si>
  <si>
    <t>Субсидии на создание школы креативных индустрий
 (региональный бюджет)</t>
  </si>
  <si>
    <t>Субсидии на создание школы креативных индустрий
 (местный бюджет)</t>
  </si>
  <si>
    <t>Субсидии на оснащение региональных и муниципальных театров
(городской бюджет)</t>
  </si>
  <si>
    <t>Субсидии на оснащение региональных и муниципальных театров
(региональный бюджет)</t>
  </si>
  <si>
    <t>Субсидии на оснащение региональных и муниципальных театров
(федеральный бюджет)</t>
  </si>
  <si>
    <t>528/</t>
  </si>
  <si>
    <t>010А155840</t>
  </si>
  <si>
    <t xml:space="preserve">196/
</t>
  </si>
  <si>
    <t>Субсидии на проведение мероприятий в целях софинансирования</t>
  </si>
  <si>
    <t>140/226</t>
  </si>
  <si>
    <t xml:space="preserve">000/
</t>
  </si>
  <si>
    <t>9900004210</t>
  </si>
  <si>
    <t>4.2</t>
  </si>
  <si>
    <t>Исполнение бюджета по департаменту культуры за 2023 год  (Раздел 0113)</t>
  </si>
  <si>
    <t>Исполнение бюджета по департаменту культуры за 9 месяцев 2023 года (Раздел 0801)</t>
  </si>
  <si>
    <t>Руководитель департамента культуры</t>
  </si>
  <si>
    <t>М.А.Козлова</t>
  </si>
  <si>
    <t>Исполнение бюджета по департаменту культуры за 2023 год  (Раздел 0804)</t>
  </si>
  <si>
    <t>Исполнение бюджета по департаменту культуры за  2023 год (Раздел 0700)</t>
  </si>
  <si>
    <t>Исполнение бюджета по департаменту культуры за 2023 год</t>
  </si>
  <si>
    <t>Шутова Н.В. 544-433 (3814)</t>
  </si>
  <si>
    <t xml:space="preserve">133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</si>
</sst>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?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textRotation="90"/>
    </xf>
    <xf numFmtId="4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textRotation="90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vertical="center" textRotation="90"/>
    </xf>
    <xf numFmtId="0" fontId="4" fillId="0" borderId="0" xfId="0" applyFont="1" applyFill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 vertical="center" textRotation="90"/>
    </xf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7" fillId="0" borderId="15" xfId="53" applyNumberFormat="1" applyFont="1" applyFill="1" applyBorder="1" applyAlignment="1">
      <alignment horizontal="left" vertical="top" wrapText="1"/>
      <protection/>
    </xf>
    <xf numFmtId="0" fontId="7" fillId="0" borderId="16" xfId="53" applyNumberFormat="1" applyFont="1" applyFill="1" applyBorder="1" applyAlignment="1">
      <alignment horizontal="left" vertical="top" wrapText="1"/>
      <protection/>
    </xf>
    <xf numFmtId="0" fontId="7" fillId="0" borderId="17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7" fillId="0" borderId="10" xfId="53" applyNumberFormat="1" applyFont="1" applyFill="1" applyBorder="1" applyAlignment="1">
      <alignment horizontal="left" vertical="top" wrapText="1"/>
      <protection/>
    </xf>
    <xf numFmtId="176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55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showZeros="0" tabSelected="1" view="pageBreakPreview" zoomScale="68" zoomScaleNormal="68" zoomScaleSheetLayoutView="68" zoomScalePageLayoutView="0" workbookViewId="0" topLeftCell="A1">
      <selection activeCell="AF11" sqref="AF11"/>
    </sheetView>
  </sheetViews>
  <sheetFormatPr defaultColWidth="9.00390625" defaultRowHeight="12.75"/>
  <cols>
    <col min="1" max="1" width="5.00390625" style="9" customWidth="1"/>
    <col min="2" max="2" width="9.25390625" style="15" bestFit="1" customWidth="1"/>
    <col min="3" max="3" width="9.125" style="15" customWidth="1"/>
    <col min="4" max="4" width="8.00390625" style="15" customWidth="1"/>
    <col min="5" max="14" width="9.625" style="1" customWidth="1"/>
    <col min="15" max="16" width="0" style="42" hidden="1" customWidth="1"/>
    <col min="17" max="17" width="9.625" style="1" hidden="1" customWidth="1"/>
    <col min="18" max="23" width="0" style="1" hidden="1" customWidth="1"/>
    <col min="24" max="16384" width="9.125" style="1" customWidth="1"/>
  </cols>
  <sheetData>
    <row r="1" spans="13:14" ht="12.75" customHeight="1">
      <c r="M1" s="91" t="s">
        <v>24</v>
      </c>
      <c r="N1" s="91"/>
    </row>
    <row r="2" spans="2:14" ht="15.75">
      <c r="B2" s="104" t="s">
        <v>250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4" ht="15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4.25" customHeight="1">
      <c r="A4" s="98" t="s">
        <v>36</v>
      </c>
      <c r="B4" s="103" t="s">
        <v>10</v>
      </c>
      <c r="C4" s="103"/>
      <c r="D4" s="103"/>
      <c r="E4" s="105" t="s">
        <v>110</v>
      </c>
      <c r="F4" s="105"/>
      <c r="G4" s="105" t="s">
        <v>103</v>
      </c>
      <c r="H4" s="105"/>
      <c r="I4" s="105" t="s">
        <v>1</v>
      </c>
      <c r="J4" s="105"/>
      <c r="K4" s="105" t="s">
        <v>2</v>
      </c>
      <c r="L4" s="105"/>
      <c r="M4" s="102" t="s">
        <v>3</v>
      </c>
      <c r="N4" s="102"/>
    </row>
    <row r="5" spans="1:14" ht="36.75" customHeight="1">
      <c r="A5" s="98"/>
      <c r="B5" s="103"/>
      <c r="C5" s="103"/>
      <c r="D5" s="103"/>
      <c r="E5" s="105"/>
      <c r="F5" s="105"/>
      <c r="G5" s="105"/>
      <c r="H5" s="105"/>
      <c r="I5" s="105"/>
      <c r="J5" s="105"/>
      <c r="K5" s="105"/>
      <c r="L5" s="105"/>
      <c r="M5" s="102"/>
      <c r="N5" s="102"/>
    </row>
    <row r="6" spans="1:14" ht="54.75" customHeight="1">
      <c r="A6" s="98"/>
      <c r="B6" s="103"/>
      <c r="C6" s="103"/>
      <c r="D6" s="103"/>
      <c r="E6" s="25" t="s">
        <v>4</v>
      </c>
      <c r="F6" s="25" t="s">
        <v>5</v>
      </c>
      <c r="G6" s="25" t="s">
        <v>4</v>
      </c>
      <c r="H6" s="25" t="s">
        <v>5</v>
      </c>
      <c r="I6" s="25" t="s">
        <v>6</v>
      </c>
      <c r="J6" s="25" t="s">
        <v>5</v>
      </c>
      <c r="K6" s="25" t="s">
        <v>6</v>
      </c>
      <c r="L6" s="25" t="s">
        <v>5</v>
      </c>
      <c r="M6" s="44" t="s">
        <v>7</v>
      </c>
      <c r="N6" s="44" t="s">
        <v>8</v>
      </c>
    </row>
    <row r="7" spans="1:14" ht="12.75">
      <c r="A7" s="12"/>
      <c r="B7" s="99" t="s">
        <v>19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25" ht="15.75" customHeight="1">
      <c r="A8" s="12"/>
      <c r="B8" s="99" t="s">
        <v>23</v>
      </c>
      <c r="C8" s="99"/>
      <c r="D8" s="99"/>
      <c r="E8" s="4">
        <f>E9+E24+E28+E32</f>
        <v>1208866</v>
      </c>
      <c r="F8" s="4">
        <f aca="true" t="shared" si="0" ref="F8:L8">F9+F24+F28+F32</f>
        <v>85754</v>
      </c>
      <c r="G8" s="4">
        <f t="shared" si="0"/>
        <v>1208863</v>
      </c>
      <c r="H8" s="4">
        <f t="shared" si="0"/>
        <v>85752</v>
      </c>
      <c r="I8" s="4">
        <f t="shared" si="0"/>
        <v>1206867</v>
      </c>
      <c r="J8" s="4">
        <f t="shared" si="0"/>
        <v>85752</v>
      </c>
      <c r="K8" s="4">
        <f t="shared" si="0"/>
        <v>1206857</v>
      </c>
      <c r="L8" s="4">
        <f t="shared" si="0"/>
        <v>85753</v>
      </c>
      <c r="M8" s="18">
        <f aca="true" t="shared" si="1" ref="M8:M23">ROUND(K8/E8*100,1)</f>
        <v>99.8</v>
      </c>
      <c r="N8" s="18">
        <f aca="true" t="shared" si="2" ref="N8:N23">ROUND(K8/I8*100,1)</f>
        <v>100</v>
      </c>
      <c r="Y8" s="7"/>
    </row>
    <row r="9" spans="1:16" s="8" customFormat="1" ht="37.5" customHeight="1">
      <c r="A9" s="13" t="s">
        <v>74</v>
      </c>
      <c r="B9" s="92" t="s">
        <v>134</v>
      </c>
      <c r="C9" s="92"/>
      <c r="D9" s="92"/>
      <c r="E9" s="4">
        <f>E10+E14+E18+E22+E23</f>
        <v>1208860</v>
      </c>
      <c r="F9" s="4">
        <f aca="true" t="shared" si="3" ref="F9:L9">F10+F14+F18+F22+F23</f>
        <v>85754</v>
      </c>
      <c r="G9" s="4">
        <f t="shared" si="3"/>
        <v>1208857</v>
      </c>
      <c r="H9" s="4">
        <f t="shared" si="3"/>
        <v>85752</v>
      </c>
      <c r="I9" s="4">
        <f t="shared" si="3"/>
        <v>1206861</v>
      </c>
      <c r="J9" s="4">
        <f t="shared" si="3"/>
        <v>85752</v>
      </c>
      <c r="K9" s="4">
        <f t="shared" si="3"/>
        <v>1206851</v>
      </c>
      <c r="L9" s="4">
        <f t="shared" si="3"/>
        <v>85753</v>
      </c>
      <c r="M9" s="18">
        <f t="shared" si="1"/>
        <v>99.8</v>
      </c>
      <c r="N9" s="18">
        <f t="shared" si="2"/>
        <v>100</v>
      </c>
      <c r="O9" s="43"/>
      <c r="P9" s="43"/>
    </row>
    <row r="10" spans="1:16" s="8" customFormat="1" ht="40.5" customHeight="1">
      <c r="A10" s="13" t="s">
        <v>37</v>
      </c>
      <c r="B10" s="97" t="s">
        <v>13</v>
      </c>
      <c r="C10" s="97"/>
      <c r="D10" s="97"/>
      <c r="E10" s="4">
        <f>SUM(E11:E13)</f>
        <v>1027587</v>
      </c>
      <c r="F10" s="4">
        <f aca="true" t="shared" si="4" ref="F10:L10">SUM(F11:F13)</f>
        <v>0</v>
      </c>
      <c r="G10" s="4">
        <f t="shared" si="4"/>
        <v>1027587</v>
      </c>
      <c r="H10" s="4">
        <f t="shared" si="4"/>
        <v>0</v>
      </c>
      <c r="I10" s="4">
        <f t="shared" si="4"/>
        <v>1027587</v>
      </c>
      <c r="J10" s="4">
        <f t="shared" si="4"/>
        <v>0</v>
      </c>
      <c r="K10" s="4">
        <f t="shared" si="4"/>
        <v>1027587</v>
      </c>
      <c r="L10" s="4">
        <f t="shared" si="4"/>
        <v>0</v>
      </c>
      <c r="M10" s="18">
        <f t="shared" si="1"/>
        <v>100</v>
      </c>
      <c r="N10" s="18">
        <f t="shared" si="2"/>
        <v>100</v>
      </c>
      <c r="O10" s="43"/>
      <c r="P10" s="43"/>
    </row>
    <row r="11" spans="1:21" ht="28.5" customHeight="1">
      <c r="A11" s="12" t="s">
        <v>43</v>
      </c>
      <c r="B11" s="90" t="s">
        <v>22</v>
      </c>
      <c r="C11" s="90"/>
      <c r="D11" s="90"/>
      <c r="E11" s="5">
        <f>'0801'!F12</f>
        <v>222885</v>
      </c>
      <c r="F11" s="5">
        <f>'0801'!G12</f>
        <v>0</v>
      </c>
      <c r="G11" s="5">
        <f>'0801'!H12</f>
        <v>222885</v>
      </c>
      <c r="H11" s="5">
        <f>'0801'!I12</f>
        <v>0</v>
      </c>
      <c r="I11" s="5">
        <f>'0801'!J12</f>
        <v>222885</v>
      </c>
      <c r="J11" s="5">
        <f>'0801'!K12</f>
        <v>0</v>
      </c>
      <c r="K11" s="5">
        <f>'0801'!L12</f>
        <v>222885</v>
      </c>
      <c r="L11" s="5">
        <f>'0801'!M12</f>
        <v>0</v>
      </c>
      <c r="M11" s="19">
        <f t="shared" si="1"/>
        <v>100</v>
      </c>
      <c r="N11" s="19">
        <f t="shared" si="2"/>
        <v>100</v>
      </c>
      <c r="O11" s="42">
        <f>E11+E13</f>
        <v>535860</v>
      </c>
      <c r="P11" s="42">
        <f aca="true" t="shared" si="5" ref="P11:U11">F11+F13</f>
        <v>0</v>
      </c>
      <c r="Q11" s="42">
        <f t="shared" si="5"/>
        <v>535860</v>
      </c>
      <c r="R11" s="42">
        <f t="shared" si="5"/>
        <v>0</v>
      </c>
      <c r="S11" s="42">
        <f t="shared" si="5"/>
        <v>535860</v>
      </c>
      <c r="T11" s="42">
        <f t="shared" si="5"/>
        <v>0</v>
      </c>
      <c r="U11" s="42">
        <f t="shared" si="5"/>
        <v>535860</v>
      </c>
    </row>
    <row r="12" spans="1:14" ht="26.25" customHeight="1">
      <c r="A12" s="89" t="s">
        <v>42</v>
      </c>
      <c r="B12" s="90" t="s">
        <v>21</v>
      </c>
      <c r="C12" s="90"/>
      <c r="D12" s="90"/>
      <c r="E12" s="5">
        <f>'образ 0700'!F12</f>
        <v>491727</v>
      </c>
      <c r="F12" s="5">
        <f>'образ 0700'!G12</f>
        <v>0</v>
      </c>
      <c r="G12" s="5">
        <f>'образ 0700'!H12</f>
        <v>491727</v>
      </c>
      <c r="H12" s="5">
        <f>'образ 0700'!I12</f>
        <v>0</v>
      </c>
      <c r="I12" s="5">
        <f>'образ 0700'!J12</f>
        <v>491727</v>
      </c>
      <c r="J12" s="5">
        <f>'образ 0700'!K12</f>
        <v>0</v>
      </c>
      <c r="K12" s="5">
        <f>'образ 0700'!L12</f>
        <v>491727</v>
      </c>
      <c r="L12" s="5">
        <f>'образ 0700'!M12</f>
        <v>0</v>
      </c>
      <c r="M12" s="19">
        <f t="shared" si="1"/>
        <v>100</v>
      </c>
      <c r="N12" s="19">
        <f t="shared" si="2"/>
        <v>100</v>
      </c>
    </row>
    <row r="13" spans="1:14" ht="26.25" customHeight="1">
      <c r="A13" s="89"/>
      <c r="B13" s="90" t="s">
        <v>20</v>
      </c>
      <c r="C13" s="90"/>
      <c r="D13" s="90"/>
      <c r="E13" s="5">
        <f>'0801'!F15</f>
        <v>312975</v>
      </c>
      <c r="F13" s="5">
        <f>'0801'!G15</f>
        <v>0</v>
      </c>
      <c r="G13" s="5">
        <f>'0801'!H15</f>
        <v>312975</v>
      </c>
      <c r="H13" s="5">
        <f>'0801'!I15</f>
        <v>0</v>
      </c>
      <c r="I13" s="5">
        <f>'0801'!J15</f>
        <v>312975</v>
      </c>
      <c r="J13" s="5">
        <f>'0801'!K15</f>
        <v>0</v>
      </c>
      <c r="K13" s="5">
        <f>'0801'!L15</f>
        <v>312975</v>
      </c>
      <c r="L13" s="5">
        <f>'0801'!M15</f>
        <v>0</v>
      </c>
      <c r="M13" s="19">
        <f t="shared" si="1"/>
        <v>100</v>
      </c>
      <c r="N13" s="19">
        <f t="shared" si="2"/>
        <v>100</v>
      </c>
    </row>
    <row r="14" spans="1:17" s="8" customFormat="1" ht="39" customHeight="1">
      <c r="A14" s="13" t="s">
        <v>39</v>
      </c>
      <c r="B14" s="92" t="s">
        <v>35</v>
      </c>
      <c r="C14" s="92"/>
      <c r="D14" s="92"/>
      <c r="E14" s="6">
        <f>SUM(E15:E17)</f>
        <v>179250</v>
      </c>
      <c r="F14" s="6">
        <f aca="true" t="shared" si="6" ref="F14:L14">SUM(F15:F17)</f>
        <v>85754</v>
      </c>
      <c r="G14" s="6">
        <f t="shared" si="6"/>
        <v>179247</v>
      </c>
      <c r="H14" s="6">
        <f t="shared" si="6"/>
        <v>85752</v>
      </c>
      <c r="I14" s="6">
        <f t="shared" si="6"/>
        <v>177630</v>
      </c>
      <c r="J14" s="6">
        <f t="shared" si="6"/>
        <v>85752</v>
      </c>
      <c r="K14" s="6">
        <f t="shared" si="6"/>
        <v>177620</v>
      </c>
      <c r="L14" s="6">
        <f t="shared" si="6"/>
        <v>85753</v>
      </c>
      <c r="M14" s="18">
        <f t="shared" si="1"/>
        <v>99.1</v>
      </c>
      <c r="N14" s="18">
        <f t="shared" si="2"/>
        <v>100</v>
      </c>
      <c r="O14" s="43"/>
      <c r="P14" s="43"/>
      <c r="Q14" s="17"/>
    </row>
    <row r="15" spans="1:16" ht="12.75">
      <c r="A15" s="12" t="s">
        <v>41</v>
      </c>
      <c r="B15" s="90" t="s">
        <v>22</v>
      </c>
      <c r="C15" s="90"/>
      <c r="D15" s="90"/>
      <c r="E15" s="5">
        <f>'0801'!F19</f>
        <v>86878</v>
      </c>
      <c r="F15" s="5">
        <f>'0801'!G19</f>
        <v>20002</v>
      </c>
      <c r="G15" s="5">
        <f>'0801'!H19</f>
        <v>86877</v>
      </c>
      <c r="H15" s="5">
        <f>'0801'!I19</f>
        <v>20002</v>
      </c>
      <c r="I15" s="5">
        <f>'0801'!J19</f>
        <v>86876</v>
      </c>
      <c r="J15" s="5">
        <f>'0801'!K19</f>
        <v>20002</v>
      </c>
      <c r="K15" s="5">
        <f>'0801'!L19</f>
        <v>86866</v>
      </c>
      <c r="L15" s="5">
        <f>'0801'!M19</f>
        <v>20002</v>
      </c>
      <c r="M15" s="19">
        <f t="shared" si="1"/>
        <v>100</v>
      </c>
      <c r="N15" s="19">
        <f t="shared" si="2"/>
        <v>100</v>
      </c>
      <c r="O15" s="42">
        <f>G15+G17</f>
        <v>117586</v>
      </c>
      <c r="P15" s="42">
        <f>K15+K17</f>
        <v>116813</v>
      </c>
    </row>
    <row r="16" spans="1:17" ht="26.25" customHeight="1">
      <c r="A16" s="89" t="s">
        <v>40</v>
      </c>
      <c r="B16" s="90" t="s">
        <v>21</v>
      </c>
      <c r="C16" s="90"/>
      <c r="D16" s="90"/>
      <c r="E16" s="5">
        <f>'образ 0700'!F16</f>
        <v>61661</v>
      </c>
      <c r="F16" s="5">
        <f>'образ 0700'!G16</f>
        <v>44124</v>
      </c>
      <c r="G16" s="5">
        <f>'образ 0700'!H16</f>
        <v>61661</v>
      </c>
      <c r="H16" s="5">
        <f>'образ 0700'!I16</f>
        <v>44124</v>
      </c>
      <c r="I16" s="5">
        <f>'образ 0700'!J16</f>
        <v>60807</v>
      </c>
      <c r="J16" s="5">
        <f>'образ 0700'!K16</f>
        <v>44124</v>
      </c>
      <c r="K16" s="5">
        <f>'образ 0700'!L16</f>
        <v>60807</v>
      </c>
      <c r="L16" s="5">
        <f>'образ 0700'!M16</f>
        <v>44124</v>
      </c>
      <c r="M16" s="19">
        <f t="shared" si="1"/>
        <v>98.6</v>
      </c>
      <c r="N16" s="19">
        <f t="shared" si="2"/>
        <v>100</v>
      </c>
      <c r="O16" s="42">
        <f>G16</f>
        <v>61661</v>
      </c>
      <c r="P16" s="42">
        <f>K16</f>
        <v>60807</v>
      </c>
      <c r="Q16" s="27"/>
    </row>
    <row r="17" spans="1:14" ht="26.25" customHeight="1">
      <c r="A17" s="89"/>
      <c r="B17" s="90" t="s">
        <v>20</v>
      </c>
      <c r="C17" s="90"/>
      <c r="D17" s="90"/>
      <c r="E17" s="5">
        <f>'0801'!F21</f>
        <v>30711</v>
      </c>
      <c r="F17" s="5">
        <f>'0801'!G21</f>
        <v>21628</v>
      </c>
      <c r="G17" s="5">
        <f>'0801'!H21</f>
        <v>30709</v>
      </c>
      <c r="H17" s="5">
        <f>'0801'!I21</f>
        <v>21626</v>
      </c>
      <c r="I17" s="5">
        <f>'0801'!J21</f>
        <v>29947</v>
      </c>
      <c r="J17" s="5">
        <f>'0801'!K21</f>
        <v>21626</v>
      </c>
      <c r="K17" s="5">
        <f>'0801'!L21</f>
        <v>29947</v>
      </c>
      <c r="L17" s="5">
        <f>'0801'!M21</f>
        <v>21627</v>
      </c>
      <c r="M17" s="19">
        <f t="shared" si="1"/>
        <v>97.5</v>
      </c>
      <c r="N17" s="19">
        <f t="shared" si="2"/>
        <v>100</v>
      </c>
    </row>
    <row r="18" spans="1:16" s="8" customFormat="1" ht="39.75" customHeight="1">
      <c r="A18" s="13" t="s">
        <v>73</v>
      </c>
      <c r="B18" s="97" t="s">
        <v>79</v>
      </c>
      <c r="C18" s="97"/>
      <c r="D18" s="97"/>
      <c r="E18" s="4">
        <f>SUM(E19:E21)</f>
        <v>132</v>
      </c>
      <c r="F18" s="4">
        <f aca="true" t="shared" si="7" ref="F18:L18">SUM(F19:F21)</f>
        <v>0</v>
      </c>
      <c r="G18" s="4">
        <f t="shared" si="7"/>
        <v>132</v>
      </c>
      <c r="H18" s="4">
        <f t="shared" si="7"/>
        <v>0</v>
      </c>
      <c r="I18" s="4">
        <f t="shared" si="7"/>
        <v>132</v>
      </c>
      <c r="J18" s="4">
        <f t="shared" si="7"/>
        <v>0</v>
      </c>
      <c r="K18" s="4">
        <f t="shared" si="7"/>
        <v>132</v>
      </c>
      <c r="L18" s="4">
        <f t="shared" si="7"/>
        <v>0</v>
      </c>
      <c r="M18" s="18">
        <f t="shared" si="1"/>
        <v>100</v>
      </c>
      <c r="N18" s="18">
        <f t="shared" si="2"/>
        <v>100</v>
      </c>
      <c r="O18" s="43"/>
      <c r="P18" s="43"/>
    </row>
    <row r="19" spans="1:14" ht="26.25" customHeight="1">
      <c r="A19" s="12" t="s">
        <v>69</v>
      </c>
      <c r="B19" s="90" t="s">
        <v>22</v>
      </c>
      <c r="C19" s="90"/>
      <c r="D19" s="90"/>
      <c r="E19" s="5">
        <f>'0801'!F24</f>
        <v>32</v>
      </c>
      <c r="F19" s="5">
        <f>'0801'!G24</f>
        <v>0</v>
      </c>
      <c r="G19" s="5">
        <f>'0801'!H24</f>
        <v>32</v>
      </c>
      <c r="H19" s="5">
        <f>'0801'!I24</f>
        <v>0</v>
      </c>
      <c r="I19" s="5">
        <f>'0801'!J24</f>
        <v>32</v>
      </c>
      <c r="J19" s="5">
        <f>'0801'!K24</f>
        <v>0</v>
      </c>
      <c r="K19" s="5">
        <f>'0801'!L24</f>
        <v>32</v>
      </c>
      <c r="L19" s="5">
        <f>'0801'!M24</f>
        <v>0</v>
      </c>
      <c r="M19" s="19">
        <f t="shared" si="1"/>
        <v>100</v>
      </c>
      <c r="N19" s="19">
        <f t="shared" si="2"/>
        <v>100</v>
      </c>
    </row>
    <row r="20" spans="1:14" ht="26.25" customHeight="1">
      <c r="A20" s="89" t="s">
        <v>70</v>
      </c>
      <c r="B20" s="90" t="s">
        <v>21</v>
      </c>
      <c r="C20" s="90"/>
      <c r="D20" s="90"/>
      <c r="E20" s="5">
        <f>'образ 0700'!F18</f>
        <v>79</v>
      </c>
      <c r="F20" s="5">
        <f>'образ 0700'!G18</f>
        <v>0</v>
      </c>
      <c r="G20" s="5">
        <f>'образ 0700'!H18</f>
        <v>79</v>
      </c>
      <c r="H20" s="5">
        <f>'образ 0700'!I18</f>
        <v>0</v>
      </c>
      <c r="I20" s="5">
        <f>'образ 0700'!J18</f>
        <v>79</v>
      </c>
      <c r="J20" s="5">
        <f>'образ 0700'!K18</f>
        <v>0</v>
      </c>
      <c r="K20" s="5">
        <f>'образ 0700'!L18</f>
        <v>79</v>
      </c>
      <c r="L20" s="5">
        <f>'образ 0700'!M18</f>
        <v>0</v>
      </c>
      <c r="M20" s="19">
        <f t="shared" si="1"/>
        <v>100</v>
      </c>
      <c r="N20" s="19">
        <f t="shared" si="2"/>
        <v>100</v>
      </c>
    </row>
    <row r="21" spans="1:14" ht="26.25" customHeight="1">
      <c r="A21" s="89"/>
      <c r="B21" s="90" t="s">
        <v>20</v>
      </c>
      <c r="C21" s="90"/>
      <c r="D21" s="90"/>
      <c r="E21" s="5">
        <f>'0801'!F25+'0801'!F26</f>
        <v>21</v>
      </c>
      <c r="F21" s="5">
        <f>'0801'!G25+'0801'!G26</f>
        <v>0</v>
      </c>
      <c r="G21" s="5">
        <f>'0801'!H25+'0801'!H26</f>
        <v>21</v>
      </c>
      <c r="H21" s="5">
        <f>'0801'!I25+'0801'!I26</f>
        <v>0</v>
      </c>
      <c r="I21" s="5">
        <f>'0801'!J25+'0801'!J26</f>
        <v>21</v>
      </c>
      <c r="J21" s="5">
        <f>'0801'!K25+'0801'!K26</f>
        <v>0</v>
      </c>
      <c r="K21" s="5">
        <f>'0801'!L25+'0801'!L26</f>
        <v>21</v>
      </c>
      <c r="L21" s="5">
        <f>'0801'!M25+'0801'!M26</f>
        <v>0</v>
      </c>
      <c r="M21" s="19">
        <f t="shared" si="1"/>
        <v>100</v>
      </c>
      <c r="N21" s="19">
        <f t="shared" si="2"/>
        <v>100</v>
      </c>
    </row>
    <row r="22" spans="1:16" s="8" customFormat="1" ht="110.25" customHeight="1">
      <c r="A22" s="13" t="s">
        <v>71</v>
      </c>
      <c r="B22" s="92" t="s">
        <v>75</v>
      </c>
      <c r="C22" s="92"/>
      <c r="D22" s="92"/>
      <c r="E22" s="4">
        <f>'0801'!F27</f>
        <v>0</v>
      </c>
      <c r="F22" s="4">
        <f>'0801'!G27</f>
        <v>0</v>
      </c>
      <c r="G22" s="4">
        <f>'0801'!H27</f>
        <v>0</v>
      </c>
      <c r="H22" s="4">
        <f>'0801'!I27</f>
        <v>0</v>
      </c>
      <c r="I22" s="4">
        <f>'0801'!J27</f>
        <v>0</v>
      </c>
      <c r="J22" s="4">
        <f>'0801'!K27</f>
        <v>0</v>
      </c>
      <c r="K22" s="4">
        <f>'0801'!L27</f>
        <v>0</v>
      </c>
      <c r="L22" s="4">
        <f>'0801'!M27</f>
        <v>0</v>
      </c>
      <c r="M22" s="19"/>
      <c r="N22" s="19"/>
      <c r="O22" s="43"/>
      <c r="P22" s="43"/>
    </row>
    <row r="23" spans="1:16" s="8" customFormat="1" ht="49.5" customHeight="1">
      <c r="A23" s="13" t="s">
        <v>72</v>
      </c>
      <c r="B23" s="92" t="s">
        <v>30</v>
      </c>
      <c r="C23" s="92"/>
      <c r="D23" s="92"/>
      <c r="E23" s="4">
        <f>'0804'!F10</f>
        <v>1891</v>
      </c>
      <c r="F23" s="4">
        <f>'0804'!G10</f>
        <v>0</v>
      </c>
      <c r="G23" s="4">
        <f>'0804'!H10</f>
        <v>1891</v>
      </c>
      <c r="H23" s="4">
        <f>'0804'!I10</f>
        <v>0</v>
      </c>
      <c r="I23" s="4">
        <f>'0804'!J10</f>
        <v>1512</v>
      </c>
      <c r="J23" s="4">
        <f>'0804'!K10</f>
        <v>0</v>
      </c>
      <c r="K23" s="4">
        <f>'0804'!L10</f>
        <v>1512</v>
      </c>
      <c r="L23" s="4">
        <f>'0804'!M10</f>
        <v>0</v>
      </c>
      <c r="M23" s="18">
        <f t="shared" si="1"/>
        <v>80</v>
      </c>
      <c r="N23" s="18">
        <f t="shared" si="2"/>
        <v>100</v>
      </c>
      <c r="O23" s="43"/>
      <c r="P23" s="43"/>
    </row>
    <row r="24" spans="1:16" s="8" customFormat="1" ht="28.5" customHeight="1" hidden="1">
      <c r="A24" s="13" t="s">
        <v>46</v>
      </c>
      <c r="B24" s="92" t="s">
        <v>159</v>
      </c>
      <c r="C24" s="92"/>
      <c r="D24" s="92"/>
      <c r="E24" s="6">
        <f aca="true" t="shared" si="8" ref="E24:L24">SUM(E25:E27)</f>
        <v>0</v>
      </c>
      <c r="F24" s="6">
        <f t="shared" si="8"/>
        <v>0</v>
      </c>
      <c r="G24" s="6">
        <f t="shared" si="8"/>
        <v>0</v>
      </c>
      <c r="H24" s="6">
        <f t="shared" si="8"/>
        <v>0</v>
      </c>
      <c r="I24" s="6">
        <f t="shared" si="8"/>
        <v>0</v>
      </c>
      <c r="J24" s="6">
        <f t="shared" si="8"/>
        <v>0</v>
      </c>
      <c r="K24" s="6">
        <f t="shared" si="8"/>
        <v>0</v>
      </c>
      <c r="L24" s="6">
        <f t="shared" si="8"/>
        <v>0</v>
      </c>
      <c r="M24" s="18" t="e">
        <f aca="true" t="shared" si="9" ref="M24:M33">ROUND(K24/E24*100,1)</f>
        <v>#DIV/0!</v>
      </c>
      <c r="N24" s="18" t="e">
        <f aca="true" t="shared" si="10" ref="N24:N33">ROUND(K24/I24*100,1)</f>
        <v>#DIV/0!</v>
      </c>
      <c r="O24" s="43"/>
      <c r="P24" s="43"/>
    </row>
    <row r="25" spans="1:14" ht="12.75" hidden="1">
      <c r="A25" s="12" t="s">
        <v>45</v>
      </c>
      <c r="B25" s="90" t="s">
        <v>22</v>
      </c>
      <c r="C25" s="90"/>
      <c r="D25" s="90"/>
      <c r="E25" s="5">
        <f>'0801'!F30</f>
        <v>0</v>
      </c>
      <c r="F25" s="5">
        <f>'0801'!G30</f>
        <v>0</v>
      </c>
      <c r="G25" s="5">
        <f>'0801'!H30</f>
        <v>0</v>
      </c>
      <c r="H25" s="5">
        <f>'0801'!I30</f>
        <v>0</v>
      </c>
      <c r="I25" s="5">
        <f>'0801'!J30</f>
        <v>0</v>
      </c>
      <c r="J25" s="5">
        <f>'0801'!K30</f>
        <v>0</v>
      </c>
      <c r="K25" s="5">
        <f>'0801'!L30</f>
        <v>0</v>
      </c>
      <c r="L25" s="5">
        <f>'0801'!M30</f>
        <v>0</v>
      </c>
      <c r="M25" s="18" t="e">
        <f t="shared" si="9"/>
        <v>#DIV/0!</v>
      </c>
      <c r="N25" s="18" t="e">
        <f t="shared" si="10"/>
        <v>#DIV/0!</v>
      </c>
    </row>
    <row r="26" spans="1:14" ht="26.25" customHeight="1" hidden="1">
      <c r="A26" s="89" t="s">
        <v>47</v>
      </c>
      <c r="B26" s="90" t="s">
        <v>21</v>
      </c>
      <c r="C26" s="90"/>
      <c r="D26" s="90"/>
      <c r="E26" s="5">
        <f>'образ 0700'!F23</f>
        <v>0</v>
      </c>
      <c r="F26" s="5">
        <f>'образ 0700'!G23</f>
        <v>0</v>
      </c>
      <c r="G26" s="5">
        <f>'образ 0700'!H23</f>
        <v>0</v>
      </c>
      <c r="H26" s="5">
        <f>'образ 0700'!I23</f>
        <v>0</v>
      </c>
      <c r="I26" s="5">
        <f>'образ 0700'!J23</f>
        <v>0</v>
      </c>
      <c r="J26" s="5">
        <f>'образ 0700'!K23</f>
        <v>0</v>
      </c>
      <c r="K26" s="5">
        <f>'образ 0700'!L23</f>
        <v>0</v>
      </c>
      <c r="L26" s="5">
        <f>'образ 0700'!M23</f>
        <v>0</v>
      </c>
      <c r="M26" s="18" t="e">
        <f t="shared" si="9"/>
        <v>#DIV/0!</v>
      </c>
      <c r="N26" s="18" t="e">
        <f t="shared" si="10"/>
        <v>#DIV/0!</v>
      </c>
    </row>
    <row r="27" spans="1:14" ht="26.25" customHeight="1" hidden="1">
      <c r="A27" s="89"/>
      <c r="B27" s="90" t="s">
        <v>20</v>
      </c>
      <c r="C27" s="90"/>
      <c r="D27" s="90"/>
      <c r="E27" s="5">
        <f>'0801'!F32</f>
        <v>0</v>
      </c>
      <c r="F27" s="5">
        <f>'0801'!G32</f>
        <v>0</v>
      </c>
      <c r="G27" s="5">
        <f>'0801'!H32</f>
        <v>0</v>
      </c>
      <c r="H27" s="5">
        <f>'0801'!I32</f>
        <v>0</v>
      </c>
      <c r="I27" s="5">
        <f>'0801'!J32</f>
        <v>0</v>
      </c>
      <c r="J27" s="5">
        <f>'0801'!K32</f>
        <v>0</v>
      </c>
      <c r="K27" s="5">
        <f>'0801'!L32</f>
        <v>0</v>
      </c>
      <c r="L27" s="5">
        <f>'0801'!M32</f>
        <v>0</v>
      </c>
      <c r="M27" s="18" t="e">
        <f t="shared" si="9"/>
        <v>#DIV/0!</v>
      </c>
      <c r="N27" s="18" t="e">
        <f t="shared" si="10"/>
        <v>#DIV/0!</v>
      </c>
    </row>
    <row r="28" spans="1:16" s="8" customFormat="1" ht="54" customHeight="1" hidden="1">
      <c r="A28" s="13" t="s">
        <v>48</v>
      </c>
      <c r="B28" s="101" t="s">
        <v>161</v>
      </c>
      <c r="C28" s="101"/>
      <c r="D28" s="101"/>
      <c r="E28" s="6">
        <f>SUM(E29:E31)</f>
        <v>0</v>
      </c>
      <c r="F28" s="6">
        <f aca="true" t="shared" si="11" ref="F28:L28">SUM(F29:F31)</f>
        <v>0</v>
      </c>
      <c r="G28" s="6">
        <f t="shared" si="11"/>
        <v>0</v>
      </c>
      <c r="H28" s="6">
        <f t="shared" si="11"/>
        <v>0</v>
      </c>
      <c r="I28" s="6">
        <f t="shared" si="11"/>
        <v>0</v>
      </c>
      <c r="J28" s="6">
        <f t="shared" si="11"/>
        <v>0</v>
      </c>
      <c r="K28" s="6">
        <f t="shared" si="11"/>
        <v>0</v>
      </c>
      <c r="L28" s="6">
        <f t="shared" si="11"/>
        <v>0</v>
      </c>
      <c r="M28" s="18" t="e">
        <f t="shared" si="9"/>
        <v>#DIV/0!</v>
      </c>
      <c r="N28" s="18" t="e">
        <f t="shared" si="10"/>
        <v>#DIV/0!</v>
      </c>
      <c r="O28" s="43"/>
      <c r="P28" s="43"/>
    </row>
    <row r="29" spans="1:14" ht="12.75" hidden="1">
      <c r="A29" s="12" t="s">
        <v>49</v>
      </c>
      <c r="B29" s="90" t="s">
        <v>22</v>
      </c>
      <c r="C29" s="90"/>
      <c r="D29" s="90"/>
      <c r="E29" s="5">
        <f>'0801'!F35</f>
        <v>0</v>
      </c>
      <c r="F29" s="5">
        <f>'0801'!G35</f>
        <v>0</v>
      </c>
      <c r="G29" s="5">
        <f>'0801'!H35</f>
        <v>0</v>
      </c>
      <c r="H29" s="5">
        <f>'0801'!I35</f>
        <v>0</v>
      </c>
      <c r="I29" s="5">
        <f>'0801'!J35</f>
        <v>0</v>
      </c>
      <c r="J29" s="5">
        <f>'0801'!K35</f>
        <v>0</v>
      </c>
      <c r="K29" s="5">
        <f>'0801'!L35</f>
        <v>0</v>
      </c>
      <c r="L29" s="5">
        <f>'0801'!M35</f>
        <v>0</v>
      </c>
      <c r="M29" s="18" t="e">
        <f t="shared" si="9"/>
        <v>#DIV/0!</v>
      </c>
      <c r="N29" s="18" t="e">
        <f t="shared" si="10"/>
        <v>#DIV/0!</v>
      </c>
    </row>
    <row r="30" spans="1:14" ht="26.25" customHeight="1" hidden="1">
      <c r="A30" s="89" t="s">
        <v>63</v>
      </c>
      <c r="B30" s="90" t="s">
        <v>21</v>
      </c>
      <c r="C30" s="90"/>
      <c r="D30" s="90"/>
      <c r="E30" s="5">
        <f>'образ 0700'!F27</f>
        <v>0</v>
      </c>
      <c r="F30" s="5">
        <f>'образ 0700'!G27</f>
        <v>0</v>
      </c>
      <c r="G30" s="5">
        <f>'образ 0700'!H27</f>
        <v>0</v>
      </c>
      <c r="H30" s="5">
        <f>'образ 0700'!I27</f>
        <v>0</v>
      </c>
      <c r="I30" s="5">
        <f>'образ 0700'!J27</f>
        <v>0</v>
      </c>
      <c r="J30" s="5">
        <f>'образ 0700'!K27</f>
        <v>0</v>
      </c>
      <c r="K30" s="5">
        <f>'образ 0700'!L27</f>
        <v>0</v>
      </c>
      <c r="L30" s="5">
        <f>'образ 0700'!M27</f>
        <v>0</v>
      </c>
      <c r="M30" s="18" t="e">
        <f t="shared" si="9"/>
        <v>#DIV/0!</v>
      </c>
      <c r="N30" s="18" t="e">
        <f t="shared" si="10"/>
        <v>#DIV/0!</v>
      </c>
    </row>
    <row r="31" spans="1:14" ht="26.25" customHeight="1" hidden="1">
      <c r="A31" s="89"/>
      <c r="B31" s="90" t="s">
        <v>20</v>
      </c>
      <c r="C31" s="90"/>
      <c r="D31" s="90"/>
      <c r="E31" s="5">
        <f>'0801'!F37</f>
        <v>0</v>
      </c>
      <c r="F31" s="5">
        <f>'0801'!G37</f>
        <v>0</v>
      </c>
      <c r="G31" s="5">
        <f>'0801'!H37</f>
        <v>0</v>
      </c>
      <c r="H31" s="5">
        <f>'0801'!I37</f>
        <v>0</v>
      </c>
      <c r="I31" s="5">
        <f>'0801'!J37</f>
        <v>0</v>
      </c>
      <c r="J31" s="5">
        <f>'0801'!K37</f>
        <v>0</v>
      </c>
      <c r="K31" s="5">
        <f>'0801'!L37</f>
        <v>0</v>
      </c>
      <c r="L31" s="5">
        <f>'0801'!M37</f>
        <v>0</v>
      </c>
      <c r="M31" s="18" t="e">
        <f t="shared" si="9"/>
        <v>#DIV/0!</v>
      </c>
      <c r="N31" s="18" t="e">
        <f t="shared" si="10"/>
        <v>#DIV/0!</v>
      </c>
    </row>
    <row r="32" spans="1:16" s="8" customFormat="1" ht="27" customHeight="1">
      <c r="A32" s="13" t="s">
        <v>176</v>
      </c>
      <c r="B32" s="94" t="s">
        <v>185</v>
      </c>
      <c r="C32" s="95"/>
      <c r="D32" s="96"/>
      <c r="E32" s="6">
        <f>SUM(E33:E35)</f>
        <v>6</v>
      </c>
      <c r="F32" s="6">
        <f aca="true" t="shared" si="12" ref="F32:L32">SUM(F33:F35)</f>
        <v>0</v>
      </c>
      <c r="G32" s="6">
        <f t="shared" si="12"/>
        <v>6</v>
      </c>
      <c r="H32" s="6">
        <f t="shared" si="12"/>
        <v>0</v>
      </c>
      <c r="I32" s="6">
        <f t="shared" si="12"/>
        <v>6</v>
      </c>
      <c r="J32" s="6">
        <f t="shared" si="12"/>
        <v>0</v>
      </c>
      <c r="K32" s="6">
        <f t="shared" si="12"/>
        <v>6</v>
      </c>
      <c r="L32" s="6">
        <f t="shared" si="12"/>
        <v>0</v>
      </c>
      <c r="M32" s="19">
        <f t="shared" si="9"/>
        <v>100</v>
      </c>
      <c r="N32" s="19">
        <f t="shared" si="10"/>
        <v>100</v>
      </c>
      <c r="O32" s="43"/>
      <c r="P32" s="43"/>
    </row>
    <row r="33" spans="1:14" ht="27" customHeight="1">
      <c r="A33" s="12" t="s">
        <v>178</v>
      </c>
      <c r="B33" s="90" t="s">
        <v>22</v>
      </c>
      <c r="C33" s="90"/>
      <c r="D33" s="90"/>
      <c r="E33" s="5">
        <f>'0801'!F40</f>
        <v>6</v>
      </c>
      <c r="F33" s="5">
        <f>'0801'!G40</f>
        <v>0</v>
      </c>
      <c r="G33" s="5">
        <f>'0801'!H40</f>
        <v>6</v>
      </c>
      <c r="H33" s="5">
        <f>'0801'!I40</f>
        <v>0</v>
      </c>
      <c r="I33" s="5">
        <f>'0801'!J40</f>
        <v>6</v>
      </c>
      <c r="J33" s="5">
        <f>'0801'!K40</f>
        <v>0</v>
      </c>
      <c r="K33" s="5">
        <f>'0801'!L40</f>
        <v>6</v>
      </c>
      <c r="L33" s="5">
        <f>'0801'!M40</f>
        <v>0</v>
      </c>
      <c r="M33" s="19">
        <f t="shared" si="9"/>
        <v>100</v>
      </c>
      <c r="N33" s="19">
        <f t="shared" si="10"/>
        <v>100</v>
      </c>
    </row>
    <row r="34" spans="1:14" ht="27" customHeight="1" hidden="1">
      <c r="A34" s="89" t="s">
        <v>186</v>
      </c>
      <c r="B34" s="90" t="s">
        <v>21</v>
      </c>
      <c r="C34" s="90"/>
      <c r="D34" s="90"/>
      <c r="E34" s="5"/>
      <c r="F34" s="5"/>
      <c r="G34" s="5"/>
      <c r="H34" s="5"/>
      <c r="I34" s="5"/>
      <c r="J34" s="5"/>
      <c r="K34" s="5"/>
      <c r="L34" s="5"/>
      <c r="M34" s="19"/>
      <c r="N34" s="19"/>
    </row>
    <row r="35" spans="1:14" ht="27" customHeight="1" hidden="1">
      <c r="A35" s="89"/>
      <c r="B35" s="90" t="s">
        <v>20</v>
      </c>
      <c r="C35" s="90"/>
      <c r="D35" s="90"/>
      <c r="E35" s="5">
        <f>'0801'!F42</f>
        <v>0</v>
      </c>
      <c r="F35" s="5">
        <f>'0801'!G42</f>
        <v>0</v>
      </c>
      <c r="G35" s="5">
        <f>'0801'!H42</f>
        <v>0</v>
      </c>
      <c r="H35" s="5">
        <f>'0801'!I42</f>
        <v>0</v>
      </c>
      <c r="I35" s="5">
        <f>'0801'!J42</f>
        <v>0</v>
      </c>
      <c r="J35" s="5">
        <f>'0801'!K42</f>
        <v>0</v>
      </c>
      <c r="K35" s="5">
        <f>'0801'!L42</f>
        <v>0</v>
      </c>
      <c r="L35" s="5">
        <f>'0801'!M42</f>
        <v>0</v>
      </c>
      <c r="M35" s="19"/>
      <c r="N35" s="19"/>
    </row>
    <row r="36" spans="1:14" ht="26.25" customHeight="1">
      <c r="A36" s="29"/>
      <c r="B36" s="30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45"/>
      <c r="N36" s="45"/>
    </row>
    <row r="38" spans="2:14" ht="15">
      <c r="B38" s="88" t="s">
        <v>246</v>
      </c>
      <c r="C38" s="88"/>
      <c r="D38" s="88"/>
      <c r="E38" s="88"/>
      <c r="F38" s="88"/>
      <c r="G38" s="22"/>
      <c r="H38" s="22"/>
      <c r="I38" s="22"/>
      <c r="J38" s="22"/>
      <c r="K38" s="22"/>
      <c r="L38" s="100" t="s">
        <v>247</v>
      </c>
      <c r="M38" s="100"/>
      <c r="N38" s="100"/>
    </row>
    <row r="39" spans="2:14" ht="15">
      <c r="B39" s="21"/>
      <c r="C39" s="21"/>
      <c r="D39" s="21"/>
      <c r="E39" s="22"/>
      <c r="F39" s="22"/>
      <c r="G39" s="22"/>
      <c r="H39" s="22"/>
      <c r="I39" s="22"/>
      <c r="J39" s="22"/>
      <c r="K39" s="22"/>
      <c r="L39" s="46"/>
      <c r="M39" s="46"/>
      <c r="N39" s="46"/>
    </row>
    <row r="40" spans="2:14" ht="15">
      <c r="B40" s="88" t="s">
        <v>217</v>
      </c>
      <c r="C40" s="88"/>
      <c r="D40" s="88"/>
      <c r="E40" s="88"/>
      <c r="F40" s="22"/>
      <c r="G40" s="22"/>
      <c r="H40" s="22"/>
      <c r="I40" s="22"/>
      <c r="J40" s="22"/>
      <c r="K40" s="22"/>
      <c r="L40" s="100" t="s">
        <v>218</v>
      </c>
      <c r="M40" s="100"/>
      <c r="N40" s="100"/>
    </row>
    <row r="42" spans="2:4" ht="12.75">
      <c r="B42" s="93" t="s">
        <v>251</v>
      </c>
      <c r="C42" s="93"/>
      <c r="D42" s="93"/>
    </row>
    <row r="43" spans="2:14" ht="12.75">
      <c r="B43" s="93"/>
      <c r="C43" s="93"/>
      <c r="D43" s="93"/>
      <c r="E43" s="93"/>
      <c r="F43" s="93"/>
      <c r="L43" s="91"/>
      <c r="M43" s="91"/>
      <c r="N43" s="91"/>
    </row>
    <row r="45" spans="1:16" ht="12.75" customHeight="1">
      <c r="A45" s="87" t="s">
        <v>53</v>
      </c>
      <c r="B45" s="87"/>
      <c r="C45" s="87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0"/>
      <c r="O45" s="10"/>
      <c r="P45" s="41"/>
    </row>
    <row r="46" spans="1:16" ht="12.75" customHeight="1">
      <c r="A46" s="87" t="s">
        <v>166</v>
      </c>
      <c r="B46" s="87"/>
      <c r="C46" s="87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0"/>
      <c r="O46" s="10"/>
      <c r="P46" s="41"/>
    </row>
    <row r="47" spans="1:16" ht="12.75">
      <c r="A47" s="86" t="s">
        <v>167</v>
      </c>
      <c r="B47" s="86"/>
      <c r="C47" s="86"/>
      <c r="D47" s="10"/>
      <c r="E47" s="10"/>
      <c r="F47" s="11"/>
      <c r="G47" s="11"/>
      <c r="H47" s="11"/>
      <c r="I47" s="11"/>
      <c r="J47" s="11"/>
      <c r="K47" s="11"/>
      <c r="L47" s="11"/>
      <c r="M47" s="11"/>
      <c r="N47" s="10"/>
      <c r="O47" s="10"/>
      <c r="P47" s="41"/>
    </row>
    <row r="48" spans="1:16" ht="12.75">
      <c r="A48" s="86" t="s">
        <v>175</v>
      </c>
      <c r="B48" s="86"/>
      <c r="C48" s="86"/>
      <c r="D48" s="10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41"/>
    </row>
    <row r="49" spans="1:16" ht="12.75">
      <c r="A49" s="86"/>
      <c r="B49" s="86"/>
      <c r="C49" s="86"/>
      <c r="D49" s="10"/>
      <c r="E49" s="10"/>
      <c r="F49" s="11"/>
      <c r="G49" s="11"/>
      <c r="H49" s="11"/>
      <c r="I49" s="11"/>
      <c r="J49" s="11"/>
      <c r="K49" s="11"/>
      <c r="L49" s="11"/>
      <c r="M49" s="11"/>
      <c r="N49" s="10"/>
      <c r="O49" s="10"/>
      <c r="P49" s="41"/>
    </row>
    <row r="50" ht="12.75">
      <c r="D50" s="1"/>
    </row>
    <row r="52" spans="2:14" ht="12.7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5" spans="5:11" ht="12.75">
      <c r="E55" s="7"/>
      <c r="G55" s="7"/>
      <c r="I55" s="7"/>
      <c r="K55" s="7"/>
    </row>
    <row r="56" spans="2:11" ht="12.75">
      <c r="B56" s="1"/>
      <c r="K56" s="7"/>
    </row>
    <row r="57" ht="12.75">
      <c r="B57" s="16"/>
    </row>
  </sheetData>
  <sheetProtection/>
  <mergeCells count="56">
    <mergeCell ref="M1:N1"/>
    <mergeCell ref="M4:N5"/>
    <mergeCell ref="B4:D6"/>
    <mergeCell ref="B2:N2"/>
    <mergeCell ref="E4:F5"/>
    <mergeCell ref="G4:H5"/>
    <mergeCell ref="I4:J5"/>
    <mergeCell ref="K4:L5"/>
    <mergeCell ref="L40:N40"/>
    <mergeCell ref="B22:D22"/>
    <mergeCell ref="B28:D28"/>
    <mergeCell ref="B20:D20"/>
    <mergeCell ref="B24:D24"/>
    <mergeCell ref="L38:N38"/>
    <mergeCell ref="A4:A6"/>
    <mergeCell ref="A12:A13"/>
    <mergeCell ref="A16:A17"/>
    <mergeCell ref="B7:N7"/>
    <mergeCell ref="B8:D8"/>
    <mergeCell ref="B17:D17"/>
    <mergeCell ref="B13:D13"/>
    <mergeCell ref="B12:D12"/>
    <mergeCell ref="B9:D9"/>
    <mergeCell ref="B10:D10"/>
    <mergeCell ref="A20:A21"/>
    <mergeCell ref="B11:D11"/>
    <mergeCell ref="B14:D14"/>
    <mergeCell ref="B21:D21"/>
    <mergeCell ref="B19:D19"/>
    <mergeCell ref="B15:D15"/>
    <mergeCell ref="B16:D16"/>
    <mergeCell ref="B18:D18"/>
    <mergeCell ref="L43:N43"/>
    <mergeCell ref="B23:D23"/>
    <mergeCell ref="B29:D29"/>
    <mergeCell ref="B30:D30"/>
    <mergeCell ref="B40:E40"/>
    <mergeCell ref="B42:D42"/>
    <mergeCell ref="B43:F43"/>
    <mergeCell ref="B32:D32"/>
    <mergeCell ref="B33:D33"/>
    <mergeCell ref="B25:D25"/>
    <mergeCell ref="A26:A27"/>
    <mergeCell ref="B26:D26"/>
    <mergeCell ref="B27:D27"/>
    <mergeCell ref="B31:D31"/>
    <mergeCell ref="A30:A31"/>
    <mergeCell ref="A34:A35"/>
    <mergeCell ref="B34:D34"/>
    <mergeCell ref="B35:D35"/>
    <mergeCell ref="A48:C48"/>
    <mergeCell ref="A47:C47"/>
    <mergeCell ref="A49:C49"/>
    <mergeCell ref="A45:C45"/>
    <mergeCell ref="A46:C46"/>
    <mergeCell ref="B38:F3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4"/>
  <sheetViews>
    <sheetView showZeros="0" zoomScalePageLayoutView="0" workbookViewId="0" topLeftCell="A1">
      <selection activeCell="L10" sqref="L10"/>
    </sheetView>
  </sheetViews>
  <sheetFormatPr defaultColWidth="9.00390625" defaultRowHeight="12.75"/>
  <cols>
    <col min="1" max="1" width="4.75390625" style="29" customWidth="1"/>
    <col min="2" max="2" width="9.25390625" style="32" customWidth="1"/>
    <col min="3" max="3" width="6.375" style="32" customWidth="1"/>
    <col min="4" max="4" width="7.125" style="32" customWidth="1"/>
    <col min="5" max="5" width="13.375" style="32" customWidth="1"/>
    <col min="6" max="13" width="8.75390625" style="33" customWidth="1"/>
    <col min="14" max="15" width="8.75390625" style="32" customWidth="1"/>
    <col min="16" max="16384" width="9.125" style="32" customWidth="1"/>
  </cols>
  <sheetData>
    <row r="2" spans="14:15" ht="12.75">
      <c r="N2" s="111" t="s">
        <v>67</v>
      </c>
      <c r="O2" s="111"/>
    </row>
    <row r="3" spans="2:15" ht="15.75">
      <c r="B3" s="104" t="s">
        <v>244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14.25">
      <c r="B4" s="34"/>
      <c r="C4" s="34"/>
      <c r="D4" s="35"/>
      <c r="E4" s="36"/>
      <c r="F4" s="37"/>
      <c r="G4" s="37"/>
      <c r="H4" s="37"/>
      <c r="I4" s="37"/>
      <c r="J4" s="37"/>
      <c r="K4" s="37"/>
      <c r="L4" s="37"/>
      <c r="M4" s="37"/>
      <c r="N4" s="35"/>
      <c r="O4" s="35"/>
    </row>
    <row r="5" spans="1:15" ht="12.75" customHeight="1">
      <c r="A5" s="98" t="s">
        <v>36</v>
      </c>
      <c r="B5" s="113" t="s">
        <v>11</v>
      </c>
      <c r="C5" s="113" t="s">
        <v>0</v>
      </c>
      <c r="D5" s="113" t="s">
        <v>17</v>
      </c>
      <c r="E5" s="113" t="s">
        <v>10</v>
      </c>
      <c r="F5" s="105" t="s">
        <v>110</v>
      </c>
      <c r="G5" s="105"/>
      <c r="H5" s="105" t="s">
        <v>103</v>
      </c>
      <c r="I5" s="105"/>
      <c r="J5" s="112" t="s">
        <v>1</v>
      </c>
      <c r="K5" s="112"/>
      <c r="L5" s="112" t="s">
        <v>2</v>
      </c>
      <c r="M5" s="112"/>
      <c r="N5" s="113" t="s">
        <v>3</v>
      </c>
      <c r="O5" s="113"/>
    </row>
    <row r="6" spans="1:15" ht="62.25" customHeight="1">
      <c r="A6" s="98"/>
      <c r="B6" s="113"/>
      <c r="C6" s="113"/>
      <c r="D6" s="113"/>
      <c r="E6" s="113"/>
      <c r="F6" s="105"/>
      <c r="G6" s="105"/>
      <c r="H6" s="105"/>
      <c r="I6" s="105"/>
      <c r="J6" s="112"/>
      <c r="K6" s="112"/>
      <c r="L6" s="112"/>
      <c r="M6" s="112"/>
      <c r="N6" s="113"/>
      <c r="O6" s="113"/>
    </row>
    <row r="7" spans="1:15" ht="53.25" customHeight="1">
      <c r="A7" s="98"/>
      <c r="B7" s="113"/>
      <c r="C7" s="113"/>
      <c r="D7" s="113"/>
      <c r="E7" s="113"/>
      <c r="F7" s="26" t="s">
        <v>4</v>
      </c>
      <c r="G7" s="26" t="s">
        <v>5</v>
      </c>
      <c r="H7" s="26" t="s">
        <v>4</v>
      </c>
      <c r="I7" s="26" t="s">
        <v>5</v>
      </c>
      <c r="J7" s="26" t="s">
        <v>6</v>
      </c>
      <c r="K7" s="26" t="s">
        <v>5</v>
      </c>
      <c r="L7" s="26" t="s">
        <v>6</v>
      </c>
      <c r="M7" s="26" t="s">
        <v>5</v>
      </c>
      <c r="N7" s="24" t="s">
        <v>7</v>
      </c>
      <c r="O7" s="24" t="s">
        <v>8</v>
      </c>
    </row>
    <row r="8" spans="1:15" ht="15.75">
      <c r="A8" s="12"/>
      <c r="B8" s="114" t="s">
        <v>174</v>
      </c>
      <c r="C8" s="115"/>
      <c r="D8" s="115"/>
      <c r="E8" s="115"/>
      <c r="F8" s="115"/>
      <c r="G8" s="115"/>
      <c r="H8" s="115"/>
      <c r="I8" s="116"/>
      <c r="J8" s="38"/>
      <c r="K8" s="38"/>
      <c r="L8" s="38"/>
      <c r="M8" s="38"/>
      <c r="N8" s="38"/>
      <c r="O8" s="38"/>
    </row>
    <row r="9" spans="1:15" ht="31.5" customHeight="1">
      <c r="A9" s="13" t="s">
        <v>176</v>
      </c>
      <c r="B9" s="110" t="s">
        <v>177</v>
      </c>
      <c r="C9" s="110"/>
      <c r="D9" s="110"/>
      <c r="E9" s="110"/>
      <c r="F9" s="4">
        <f>F10</f>
        <v>0</v>
      </c>
      <c r="G9" s="4">
        <f aca="true" t="shared" si="0" ref="G9:M10">G10</f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18" t="e">
        <f>ROUND(L9/F9*100,1)</f>
        <v>#DIV/0!</v>
      </c>
      <c r="O9" s="20" t="e">
        <f>ROUND(L9/J9*100,1)</f>
        <v>#DIV/0!</v>
      </c>
    </row>
    <row r="10" spans="1:18" ht="31.5" customHeight="1">
      <c r="A10" s="13" t="s">
        <v>180</v>
      </c>
      <c r="B10" s="110" t="s">
        <v>179</v>
      </c>
      <c r="C10" s="110"/>
      <c r="D10" s="110"/>
      <c r="E10" s="110"/>
      <c r="F10" s="4">
        <f>F11</f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18" t="e">
        <f>ROUND(L10/F10*100,1)</f>
        <v>#DIV/0!</v>
      </c>
      <c r="O10" s="20" t="e">
        <f>ROUND(L10/J10*100,1)</f>
        <v>#DIV/0!</v>
      </c>
      <c r="R10" s="33"/>
    </row>
    <row r="11" spans="1:15" ht="30" customHeight="1">
      <c r="A11" s="12" t="s">
        <v>181</v>
      </c>
      <c r="B11" s="107" t="s">
        <v>61</v>
      </c>
      <c r="C11" s="107"/>
      <c r="D11" s="107"/>
      <c r="E11" s="107"/>
      <c r="F11" s="5">
        <f>F12+F13</f>
        <v>0</v>
      </c>
      <c r="G11" s="5">
        <f aca="true" t="shared" si="1" ref="G11:M11">G12+G13</f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19" t="e">
        <f>ROUND(L11/F11*100,1)</f>
        <v>#DIV/0!</v>
      </c>
      <c r="O11" s="23" t="e">
        <f>ROUND(L11/J11*100,1)</f>
        <v>#DIV/0!</v>
      </c>
    </row>
    <row r="12" spans="1:15" ht="69" customHeight="1">
      <c r="A12" s="108"/>
      <c r="B12" s="2" t="s">
        <v>182</v>
      </c>
      <c r="C12" s="2" t="s">
        <v>29</v>
      </c>
      <c r="D12" s="2" t="s">
        <v>183</v>
      </c>
      <c r="E12" s="3" t="s">
        <v>184</v>
      </c>
      <c r="F12" s="5"/>
      <c r="G12" s="5">
        <f>F12</f>
        <v>0</v>
      </c>
      <c r="H12" s="5"/>
      <c r="I12" s="5">
        <f>H12</f>
        <v>0</v>
      </c>
      <c r="J12" s="5"/>
      <c r="K12" s="5">
        <f>J12</f>
        <v>0</v>
      </c>
      <c r="L12" s="5"/>
      <c r="M12" s="5">
        <f>L12</f>
        <v>0</v>
      </c>
      <c r="N12" s="23" t="e">
        <f>ROUND(L12/F12*100,1)</f>
        <v>#DIV/0!</v>
      </c>
      <c r="O12" s="23" t="e">
        <f>ROUND(L12/J12*100,1)</f>
        <v>#DIV/0!</v>
      </c>
    </row>
    <row r="13" spans="1:15" ht="69" customHeight="1">
      <c r="A13" s="108"/>
      <c r="B13" s="2" t="s">
        <v>182</v>
      </c>
      <c r="C13" s="2" t="s">
        <v>29</v>
      </c>
      <c r="D13" s="2" t="s">
        <v>183</v>
      </c>
      <c r="E13" s="3" t="s">
        <v>187</v>
      </c>
      <c r="F13" s="5"/>
      <c r="G13" s="5">
        <f>F13</f>
        <v>0</v>
      </c>
      <c r="H13" s="5"/>
      <c r="I13" s="5">
        <f>H13</f>
        <v>0</v>
      </c>
      <c r="J13" s="5"/>
      <c r="K13" s="5">
        <f>J13</f>
        <v>0</v>
      </c>
      <c r="L13" s="5"/>
      <c r="M13" s="5">
        <f>L13</f>
        <v>0</v>
      </c>
      <c r="N13" s="23" t="e">
        <f>ROUND(L13/F13*100,1)</f>
        <v>#DIV/0!</v>
      </c>
      <c r="O13" s="23" t="e">
        <f>ROUND(L13/J13*100,1)</f>
        <v>#DIV/0!</v>
      </c>
    </row>
    <row r="17" spans="1:3" ht="12.75">
      <c r="A17" s="109"/>
      <c r="B17" s="109"/>
      <c r="C17" s="39"/>
    </row>
    <row r="18" spans="1:3" ht="12.75">
      <c r="A18" s="109"/>
      <c r="B18" s="109"/>
      <c r="C18" s="39"/>
    </row>
    <row r="19" spans="1:3" ht="12.75" customHeight="1">
      <c r="A19" s="109"/>
      <c r="B19" s="109"/>
      <c r="C19" s="39"/>
    </row>
    <row r="20" spans="1:3" ht="12.75" customHeight="1">
      <c r="A20" s="109"/>
      <c r="B20" s="109"/>
      <c r="C20" s="109"/>
    </row>
    <row r="21" spans="1:3" ht="12.75" customHeight="1">
      <c r="A21" s="109"/>
      <c r="B21" s="109"/>
      <c r="C21" s="39"/>
    </row>
    <row r="22" spans="1:3" ht="12.75">
      <c r="A22" s="40"/>
      <c r="B22" s="40"/>
      <c r="C22" s="39"/>
    </row>
    <row r="23" spans="1:3" ht="12.75">
      <c r="A23" s="106"/>
      <c r="B23" s="106"/>
      <c r="C23" s="106"/>
    </row>
    <row r="24" spans="1:3" ht="12.75">
      <c r="A24" s="106"/>
      <c r="B24" s="106"/>
      <c r="C24" s="106"/>
    </row>
  </sheetData>
  <sheetProtection/>
  <mergeCells count="24">
    <mergeCell ref="A5:A7"/>
    <mergeCell ref="B5:B7"/>
    <mergeCell ref="C5:C7"/>
    <mergeCell ref="D5:D7"/>
    <mergeCell ref="B8:I8"/>
    <mergeCell ref="B9:E9"/>
    <mergeCell ref="B10:E10"/>
    <mergeCell ref="N2:O2"/>
    <mergeCell ref="B3:O3"/>
    <mergeCell ref="H5:I6"/>
    <mergeCell ref="J5:K6"/>
    <mergeCell ref="E5:E7"/>
    <mergeCell ref="F5:G6"/>
    <mergeCell ref="L5:M6"/>
    <mergeCell ref="N5:O6"/>
    <mergeCell ref="A24:C24"/>
    <mergeCell ref="B11:E11"/>
    <mergeCell ref="A12:A13"/>
    <mergeCell ref="A17:B17"/>
    <mergeCell ref="A18:B18"/>
    <mergeCell ref="A19:B19"/>
    <mergeCell ref="A20:C20"/>
    <mergeCell ref="A21:B21"/>
    <mergeCell ref="A23:C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91"/>
  <sheetViews>
    <sheetView showZeros="0" view="pageBreakPreview" zoomScale="80" zoomScaleSheetLayoutView="80" zoomScalePageLayoutView="0" workbookViewId="0" topLeftCell="A81">
      <selection activeCell="W93" sqref="P1:W93"/>
    </sheetView>
  </sheetViews>
  <sheetFormatPr defaultColWidth="9.00390625" defaultRowHeight="12.75"/>
  <cols>
    <col min="1" max="1" width="5.25390625" style="9" customWidth="1"/>
    <col min="2" max="2" width="10.00390625" style="10" customWidth="1"/>
    <col min="3" max="3" width="6.375" style="10" customWidth="1"/>
    <col min="4" max="4" width="6.75390625" style="10" customWidth="1"/>
    <col min="5" max="5" width="13.125" style="10" customWidth="1"/>
    <col min="6" max="8" width="8.75390625" style="11" customWidth="1"/>
    <col min="9" max="9" width="10.625" style="11" customWidth="1"/>
    <col min="10" max="10" width="8.75390625" style="11" customWidth="1"/>
    <col min="11" max="11" width="10.625" style="11" customWidth="1"/>
    <col min="12" max="12" width="8.75390625" style="11" customWidth="1"/>
    <col min="13" max="13" width="10.00390625" style="11" customWidth="1"/>
    <col min="14" max="15" width="8.75390625" style="10" customWidth="1"/>
    <col min="16" max="16384" width="9.125" style="1" customWidth="1"/>
  </cols>
  <sheetData>
    <row r="2" spans="14:15" ht="12.75">
      <c r="N2" s="127" t="s">
        <v>67</v>
      </c>
      <c r="O2" s="127"/>
    </row>
    <row r="3" spans="1:15" ht="27" customHeight="1">
      <c r="A3" s="104" t="s">
        <v>249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4.25">
      <c r="A4" s="51"/>
      <c r="B4" s="52"/>
      <c r="C4" s="52"/>
      <c r="D4" s="53"/>
      <c r="E4" s="67"/>
      <c r="F4" s="55"/>
      <c r="G4" s="55"/>
      <c r="H4" s="55"/>
      <c r="I4" s="55"/>
      <c r="J4" s="55"/>
      <c r="K4" s="55"/>
      <c r="L4" s="55"/>
      <c r="M4" s="55"/>
      <c r="N4" s="53"/>
      <c r="O4" s="53"/>
    </row>
    <row r="5" spans="1:15" ht="12.75" customHeight="1">
      <c r="A5" s="124" t="s">
        <v>36</v>
      </c>
      <c r="B5" s="121" t="s">
        <v>11</v>
      </c>
      <c r="C5" s="121" t="s">
        <v>0</v>
      </c>
      <c r="D5" s="121" t="s">
        <v>17</v>
      </c>
      <c r="E5" s="121" t="s">
        <v>10</v>
      </c>
      <c r="F5" s="105" t="s">
        <v>110</v>
      </c>
      <c r="G5" s="105"/>
      <c r="H5" s="105" t="s">
        <v>103</v>
      </c>
      <c r="I5" s="105"/>
      <c r="J5" s="105" t="s">
        <v>1</v>
      </c>
      <c r="K5" s="105"/>
      <c r="L5" s="105" t="s">
        <v>2</v>
      </c>
      <c r="M5" s="105"/>
      <c r="N5" s="121" t="s">
        <v>3</v>
      </c>
      <c r="O5" s="121"/>
    </row>
    <row r="6" spans="1:15" ht="60.75" customHeight="1">
      <c r="A6" s="124"/>
      <c r="B6" s="121"/>
      <c r="C6" s="121"/>
      <c r="D6" s="121"/>
      <c r="E6" s="121"/>
      <c r="F6" s="105"/>
      <c r="G6" s="105"/>
      <c r="H6" s="105"/>
      <c r="I6" s="105"/>
      <c r="J6" s="105"/>
      <c r="K6" s="105"/>
      <c r="L6" s="105"/>
      <c r="M6" s="105"/>
      <c r="N6" s="121"/>
      <c r="O6" s="121"/>
    </row>
    <row r="7" spans="1:15" ht="53.25" customHeight="1">
      <c r="A7" s="124"/>
      <c r="B7" s="121"/>
      <c r="C7" s="121"/>
      <c r="D7" s="121"/>
      <c r="E7" s="121"/>
      <c r="F7" s="26" t="s">
        <v>4</v>
      </c>
      <c r="G7" s="26" t="s">
        <v>5</v>
      </c>
      <c r="H7" s="26" t="s">
        <v>4</v>
      </c>
      <c r="I7" s="26" t="s">
        <v>5</v>
      </c>
      <c r="J7" s="26" t="s">
        <v>6</v>
      </c>
      <c r="K7" s="26" t="s">
        <v>5</v>
      </c>
      <c r="L7" s="26" t="s">
        <v>6</v>
      </c>
      <c r="M7" s="26" t="s">
        <v>5</v>
      </c>
      <c r="N7" s="24" t="s">
        <v>7</v>
      </c>
      <c r="O7" s="24" t="s">
        <v>8</v>
      </c>
    </row>
    <row r="8" spans="1:15" ht="15.75">
      <c r="A8" s="118" t="s">
        <v>58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26.25" customHeight="1">
      <c r="A9" s="12"/>
      <c r="B9" s="110" t="s">
        <v>59</v>
      </c>
      <c r="C9" s="110"/>
      <c r="D9" s="110"/>
      <c r="E9" s="110"/>
      <c r="F9" s="4">
        <f>F10+F22+F25</f>
        <v>553467</v>
      </c>
      <c r="G9" s="4">
        <f aca="true" t="shared" si="0" ref="G9:M9">G10+G22+G25</f>
        <v>44124</v>
      </c>
      <c r="H9" s="4">
        <f t="shared" si="0"/>
        <v>553467</v>
      </c>
      <c r="I9" s="4">
        <f t="shared" si="0"/>
        <v>44124</v>
      </c>
      <c r="J9" s="4">
        <f t="shared" si="0"/>
        <v>552613</v>
      </c>
      <c r="K9" s="4">
        <f t="shared" si="0"/>
        <v>44124</v>
      </c>
      <c r="L9" s="4">
        <f t="shared" si="0"/>
        <v>552613</v>
      </c>
      <c r="M9" s="4">
        <f t="shared" si="0"/>
        <v>44124</v>
      </c>
      <c r="N9" s="20">
        <f>ROUND(L9/F9*100,1)</f>
        <v>99.8</v>
      </c>
      <c r="O9" s="20">
        <f aca="true" t="shared" si="1" ref="O9:O27">ROUND(L9/J9*100,1)</f>
        <v>100</v>
      </c>
    </row>
    <row r="10" spans="1:15" s="8" customFormat="1" ht="33.75" customHeight="1">
      <c r="A10" s="13" t="s">
        <v>44</v>
      </c>
      <c r="B10" s="110" t="s">
        <v>134</v>
      </c>
      <c r="C10" s="110"/>
      <c r="D10" s="110"/>
      <c r="E10" s="110"/>
      <c r="F10" s="4">
        <f>F11+F15+F18</f>
        <v>553467</v>
      </c>
      <c r="G10" s="4">
        <f aca="true" t="shared" si="2" ref="G10:M10">G11+G15+G18</f>
        <v>44124</v>
      </c>
      <c r="H10" s="4">
        <f t="shared" si="2"/>
        <v>553467</v>
      </c>
      <c r="I10" s="4">
        <f t="shared" si="2"/>
        <v>44124</v>
      </c>
      <c r="J10" s="4">
        <f t="shared" si="2"/>
        <v>552613</v>
      </c>
      <c r="K10" s="4">
        <f t="shared" si="2"/>
        <v>44124</v>
      </c>
      <c r="L10" s="4">
        <f>L11+L15+L18</f>
        <v>552613</v>
      </c>
      <c r="M10" s="4">
        <f t="shared" si="2"/>
        <v>44124</v>
      </c>
      <c r="N10" s="20">
        <f aca="true" t="shared" si="3" ref="N10:N27">ROUND(L10/F10*100,1)</f>
        <v>99.8</v>
      </c>
      <c r="O10" s="20">
        <f t="shared" si="1"/>
        <v>100</v>
      </c>
    </row>
    <row r="11" spans="1:15" s="8" customFormat="1" ht="28.5" customHeight="1">
      <c r="A11" s="13" t="s">
        <v>37</v>
      </c>
      <c r="B11" s="110" t="s">
        <v>13</v>
      </c>
      <c r="C11" s="110"/>
      <c r="D11" s="110"/>
      <c r="E11" s="110"/>
      <c r="F11" s="4">
        <f>F12</f>
        <v>491727</v>
      </c>
      <c r="G11" s="4">
        <f aca="true" t="shared" si="4" ref="G11:M11">G12</f>
        <v>0</v>
      </c>
      <c r="H11" s="4">
        <f t="shared" si="4"/>
        <v>491727</v>
      </c>
      <c r="I11" s="4">
        <f t="shared" si="4"/>
        <v>0</v>
      </c>
      <c r="J11" s="4">
        <f t="shared" si="4"/>
        <v>491727</v>
      </c>
      <c r="K11" s="4">
        <f t="shared" si="4"/>
        <v>0</v>
      </c>
      <c r="L11" s="4">
        <f t="shared" si="4"/>
        <v>491727</v>
      </c>
      <c r="M11" s="4">
        <f t="shared" si="4"/>
        <v>0</v>
      </c>
      <c r="N11" s="20">
        <f t="shared" si="3"/>
        <v>100</v>
      </c>
      <c r="O11" s="20">
        <f t="shared" si="1"/>
        <v>100</v>
      </c>
    </row>
    <row r="12" spans="1:18" ht="15" customHeight="1">
      <c r="A12" s="12" t="s">
        <v>42</v>
      </c>
      <c r="B12" s="107" t="s">
        <v>61</v>
      </c>
      <c r="C12" s="107"/>
      <c r="D12" s="107"/>
      <c r="E12" s="107"/>
      <c r="F12" s="5">
        <f aca="true" t="shared" si="5" ref="F12:M12">SUM(F13:F14)</f>
        <v>491727</v>
      </c>
      <c r="G12" s="5">
        <f t="shared" si="5"/>
        <v>0</v>
      </c>
      <c r="H12" s="5">
        <f>SUM(H13:H14)</f>
        <v>491727</v>
      </c>
      <c r="I12" s="5">
        <f t="shared" si="5"/>
        <v>0</v>
      </c>
      <c r="J12" s="5">
        <f t="shared" si="5"/>
        <v>491727</v>
      </c>
      <c r="K12" s="5">
        <f t="shared" si="5"/>
        <v>0</v>
      </c>
      <c r="L12" s="5">
        <f t="shared" si="5"/>
        <v>491727</v>
      </c>
      <c r="M12" s="5">
        <f t="shared" si="5"/>
        <v>0</v>
      </c>
      <c r="N12" s="23">
        <f t="shared" si="3"/>
        <v>100</v>
      </c>
      <c r="O12" s="23">
        <f t="shared" si="1"/>
        <v>100</v>
      </c>
      <c r="R12" s="7"/>
    </row>
    <row r="13" spans="1:15" ht="18" customHeight="1" hidden="1">
      <c r="A13" s="108"/>
      <c r="B13" s="2"/>
      <c r="C13" s="2" t="s">
        <v>34</v>
      </c>
      <c r="D13" s="2"/>
      <c r="E13" s="3" t="s">
        <v>52</v>
      </c>
      <c r="F13" s="5">
        <f aca="true" t="shared" si="6" ref="F13:M14">F33+F62</f>
        <v>0</v>
      </c>
      <c r="G13" s="5">
        <f t="shared" si="6"/>
        <v>0</v>
      </c>
      <c r="H13" s="5">
        <f t="shared" si="6"/>
        <v>0</v>
      </c>
      <c r="I13" s="5">
        <f t="shared" si="6"/>
        <v>0</v>
      </c>
      <c r="J13" s="5">
        <f t="shared" si="6"/>
        <v>0</v>
      </c>
      <c r="K13" s="5">
        <f t="shared" si="6"/>
        <v>0</v>
      </c>
      <c r="L13" s="5">
        <f t="shared" si="6"/>
        <v>0</v>
      </c>
      <c r="M13" s="5">
        <f t="shared" si="6"/>
        <v>0</v>
      </c>
      <c r="N13" s="23" t="e">
        <f t="shared" si="3"/>
        <v>#DIV/0!</v>
      </c>
      <c r="O13" s="23" t="e">
        <f t="shared" si="1"/>
        <v>#DIV/0!</v>
      </c>
    </row>
    <row r="14" spans="1:15" ht="33.75">
      <c r="A14" s="108"/>
      <c r="B14" s="2"/>
      <c r="C14" s="2" t="s">
        <v>34</v>
      </c>
      <c r="D14" s="2"/>
      <c r="E14" s="3" t="s">
        <v>51</v>
      </c>
      <c r="F14" s="5">
        <f t="shared" si="6"/>
        <v>491727</v>
      </c>
      <c r="G14" s="5">
        <f t="shared" si="6"/>
        <v>0</v>
      </c>
      <c r="H14" s="5">
        <f>H34+H63</f>
        <v>491727</v>
      </c>
      <c r="I14" s="5">
        <f t="shared" si="6"/>
        <v>0</v>
      </c>
      <c r="J14" s="5">
        <f t="shared" si="6"/>
        <v>491727</v>
      </c>
      <c r="K14" s="5">
        <f t="shared" si="6"/>
        <v>0</v>
      </c>
      <c r="L14" s="5">
        <f t="shared" si="6"/>
        <v>491727</v>
      </c>
      <c r="M14" s="5">
        <f t="shared" si="6"/>
        <v>0</v>
      </c>
      <c r="N14" s="23">
        <f t="shared" si="3"/>
        <v>100</v>
      </c>
      <c r="O14" s="23">
        <f t="shared" si="1"/>
        <v>100</v>
      </c>
    </row>
    <row r="15" spans="1:15" s="8" customFormat="1" ht="26.25" customHeight="1">
      <c r="A15" s="57" t="s">
        <v>39</v>
      </c>
      <c r="B15" s="110" t="s">
        <v>35</v>
      </c>
      <c r="C15" s="110"/>
      <c r="D15" s="110"/>
      <c r="E15" s="110"/>
      <c r="F15" s="4">
        <f>F16</f>
        <v>61661</v>
      </c>
      <c r="G15" s="4">
        <f aca="true" t="shared" si="7" ref="G15:M15">G16</f>
        <v>44124</v>
      </c>
      <c r="H15" s="4">
        <f t="shared" si="7"/>
        <v>61661</v>
      </c>
      <c r="I15" s="4">
        <f t="shared" si="7"/>
        <v>44124</v>
      </c>
      <c r="J15" s="4">
        <f t="shared" si="7"/>
        <v>60807</v>
      </c>
      <c r="K15" s="4">
        <f t="shared" si="7"/>
        <v>44124</v>
      </c>
      <c r="L15" s="4">
        <f t="shared" si="7"/>
        <v>60807</v>
      </c>
      <c r="M15" s="4">
        <f t="shared" si="7"/>
        <v>44124</v>
      </c>
      <c r="N15" s="20">
        <f>ROUND(L15/F15*100,1)</f>
        <v>98.6</v>
      </c>
      <c r="O15" s="20">
        <f t="shared" si="1"/>
        <v>100</v>
      </c>
    </row>
    <row r="16" spans="1:15" ht="15.75" customHeight="1">
      <c r="A16" s="2" t="s">
        <v>40</v>
      </c>
      <c r="B16" s="107" t="s">
        <v>61</v>
      </c>
      <c r="C16" s="107"/>
      <c r="D16" s="107"/>
      <c r="E16" s="107"/>
      <c r="F16" s="5">
        <f aca="true" t="shared" si="8" ref="F16:M16">SUM(F17:F17)</f>
        <v>61661</v>
      </c>
      <c r="G16" s="5">
        <f t="shared" si="8"/>
        <v>44124</v>
      </c>
      <c r="H16" s="5">
        <f t="shared" si="8"/>
        <v>61661</v>
      </c>
      <c r="I16" s="5">
        <f t="shared" si="8"/>
        <v>44124</v>
      </c>
      <c r="J16" s="5">
        <f t="shared" si="8"/>
        <v>60807</v>
      </c>
      <c r="K16" s="5">
        <f t="shared" si="8"/>
        <v>44124</v>
      </c>
      <c r="L16" s="5">
        <f t="shared" si="8"/>
        <v>60807</v>
      </c>
      <c r="M16" s="5">
        <f t="shared" si="8"/>
        <v>44124</v>
      </c>
      <c r="N16" s="23">
        <f>ROUND(L16/F16*100,1)</f>
        <v>98.6</v>
      </c>
      <c r="O16" s="23">
        <f t="shared" si="1"/>
        <v>100</v>
      </c>
    </row>
    <row r="17" spans="1:15" ht="41.25" customHeight="1">
      <c r="A17" s="2"/>
      <c r="B17" s="2"/>
      <c r="C17" s="2" t="s">
        <v>29</v>
      </c>
      <c r="D17" s="2"/>
      <c r="E17" s="3" t="s">
        <v>95</v>
      </c>
      <c r="F17" s="5">
        <f>F36+F65</f>
        <v>61661</v>
      </c>
      <c r="G17" s="5">
        <f aca="true" t="shared" si="9" ref="G17:M17">G36+G65</f>
        <v>44124</v>
      </c>
      <c r="H17" s="5">
        <f t="shared" si="9"/>
        <v>61661</v>
      </c>
      <c r="I17" s="5">
        <f t="shared" si="9"/>
        <v>44124</v>
      </c>
      <c r="J17" s="5">
        <f t="shared" si="9"/>
        <v>60807</v>
      </c>
      <c r="K17" s="5">
        <f t="shared" si="9"/>
        <v>44124</v>
      </c>
      <c r="L17" s="5">
        <f t="shared" si="9"/>
        <v>60807</v>
      </c>
      <c r="M17" s="5">
        <f t="shared" si="9"/>
        <v>44124</v>
      </c>
      <c r="N17" s="23">
        <f>ROUND(L17/F17*100,1)</f>
        <v>98.6</v>
      </c>
      <c r="O17" s="23">
        <f t="shared" si="1"/>
        <v>100</v>
      </c>
    </row>
    <row r="18" spans="1:15" s="8" customFormat="1" ht="30.75" customHeight="1">
      <c r="A18" s="13" t="s">
        <v>68</v>
      </c>
      <c r="B18" s="110" t="s">
        <v>79</v>
      </c>
      <c r="C18" s="110"/>
      <c r="D18" s="110"/>
      <c r="E18" s="110"/>
      <c r="F18" s="4">
        <f aca="true" t="shared" si="10" ref="F18:M18">SUM(F19:F21)</f>
        <v>79</v>
      </c>
      <c r="G18" s="4">
        <f t="shared" si="10"/>
        <v>0</v>
      </c>
      <c r="H18" s="4">
        <f t="shared" si="10"/>
        <v>79</v>
      </c>
      <c r="I18" s="4">
        <f t="shared" si="10"/>
        <v>0</v>
      </c>
      <c r="J18" s="4">
        <f t="shared" si="10"/>
        <v>79</v>
      </c>
      <c r="K18" s="4">
        <f t="shared" si="10"/>
        <v>0</v>
      </c>
      <c r="L18" s="4">
        <f t="shared" si="10"/>
        <v>79</v>
      </c>
      <c r="M18" s="4">
        <f t="shared" si="10"/>
        <v>0</v>
      </c>
      <c r="N18" s="20">
        <f t="shared" si="3"/>
        <v>100</v>
      </c>
      <c r="O18" s="20">
        <f t="shared" si="1"/>
        <v>100</v>
      </c>
    </row>
    <row r="19" spans="1:15" ht="35.25" customHeight="1">
      <c r="A19" s="2" t="s">
        <v>70</v>
      </c>
      <c r="B19" s="2"/>
      <c r="C19" s="2" t="s">
        <v>29</v>
      </c>
      <c r="D19" s="58" t="s">
        <v>112</v>
      </c>
      <c r="E19" s="68" t="s">
        <v>15</v>
      </c>
      <c r="F19" s="5">
        <v>79</v>
      </c>
      <c r="G19" s="5">
        <f aca="true" t="shared" si="11" ref="G19:M19">G72+G49</f>
        <v>0</v>
      </c>
      <c r="H19" s="5">
        <f t="shared" si="11"/>
        <v>79</v>
      </c>
      <c r="I19" s="5">
        <f t="shared" si="11"/>
        <v>0</v>
      </c>
      <c r="J19" s="5">
        <f t="shared" si="11"/>
        <v>79</v>
      </c>
      <c r="K19" s="5">
        <f t="shared" si="11"/>
        <v>0</v>
      </c>
      <c r="L19" s="5">
        <f>L72+L49</f>
        <v>79</v>
      </c>
      <c r="M19" s="5">
        <f t="shared" si="11"/>
        <v>0</v>
      </c>
      <c r="N19" s="23">
        <f t="shared" si="3"/>
        <v>100</v>
      </c>
      <c r="O19" s="23">
        <f t="shared" si="1"/>
        <v>100</v>
      </c>
    </row>
    <row r="20" spans="1:15" ht="35.25" customHeight="1" hidden="1">
      <c r="A20" s="2" t="s">
        <v>70</v>
      </c>
      <c r="B20" s="2"/>
      <c r="C20" s="2" t="s">
        <v>29</v>
      </c>
      <c r="D20" s="2" t="s">
        <v>115</v>
      </c>
      <c r="E20" s="68" t="s">
        <v>96</v>
      </c>
      <c r="F20" s="5">
        <f>F73</f>
        <v>0</v>
      </c>
      <c r="G20" s="5">
        <f aca="true" t="shared" si="12" ref="G20:M20">G73</f>
        <v>0</v>
      </c>
      <c r="H20" s="5">
        <f t="shared" si="12"/>
        <v>0</v>
      </c>
      <c r="I20" s="5">
        <f t="shared" si="12"/>
        <v>0</v>
      </c>
      <c r="J20" s="5">
        <f t="shared" si="12"/>
        <v>0</v>
      </c>
      <c r="K20" s="5">
        <f t="shared" si="12"/>
        <v>0</v>
      </c>
      <c r="L20" s="5">
        <f t="shared" si="12"/>
        <v>0</v>
      </c>
      <c r="M20" s="5">
        <f t="shared" si="12"/>
        <v>0</v>
      </c>
      <c r="N20" s="23" t="e">
        <f t="shared" si="3"/>
        <v>#DIV/0!</v>
      </c>
      <c r="O20" s="23" t="e">
        <f t="shared" si="1"/>
        <v>#DIV/0!</v>
      </c>
    </row>
    <row r="21" spans="1:15" s="8" customFormat="1" ht="140.25" customHeight="1" hidden="1">
      <c r="A21" s="2" t="s">
        <v>147</v>
      </c>
      <c r="B21" s="2"/>
      <c r="C21" s="2" t="s">
        <v>29</v>
      </c>
      <c r="D21" s="2" t="s">
        <v>119</v>
      </c>
      <c r="E21" s="59" t="s">
        <v>146</v>
      </c>
      <c r="F21" s="5">
        <f aca="true" t="shared" si="13" ref="F21:M21">F74+F50</f>
        <v>0</v>
      </c>
      <c r="G21" s="5">
        <f t="shared" si="13"/>
        <v>0</v>
      </c>
      <c r="H21" s="5">
        <f t="shared" si="13"/>
        <v>0</v>
      </c>
      <c r="I21" s="5">
        <f t="shared" si="13"/>
        <v>0</v>
      </c>
      <c r="J21" s="5">
        <f t="shared" si="13"/>
        <v>0</v>
      </c>
      <c r="K21" s="5">
        <f t="shared" si="13"/>
        <v>0</v>
      </c>
      <c r="L21" s="5">
        <f t="shared" si="13"/>
        <v>0</v>
      </c>
      <c r="M21" s="5">
        <f t="shared" si="13"/>
        <v>0</v>
      </c>
      <c r="N21" s="23" t="e">
        <f>ROUND(L21/F21*100,1)</f>
        <v>#DIV/0!</v>
      </c>
      <c r="O21" s="23" t="e">
        <f t="shared" si="1"/>
        <v>#DIV/0!</v>
      </c>
    </row>
    <row r="22" spans="1:15" s="8" customFormat="1" ht="28.5" customHeight="1" hidden="1">
      <c r="A22" s="57" t="s">
        <v>46</v>
      </c>
      <c r="B22" s="119" t="s">
        <v>159</v>
      </c>
      <c r="C22" s="119"/>
      <c r="D22" s="119"/>
      <c r="E22" s="119"/>
      <c r="F22" s="4">
        <f>F23</f>
        <v>0</v>
      </c>
      <c r="G22" s="4">
        <f aca="true" t="shared" si="14" ref="G22:M23">G23</f>
        <v>0</v>
      </c>
      <c r="H22" s="4">
        <f t="shared" si="14"/>
        <v>0</v>
      </c>
      <c r="I22" s="4">
        <f t="shared" si="14"/>
        <v>0</v>
      </c>
      <c r="J22" s="4">
        <f t="shared" si="14"/>
        <v>0</v>
      </c>
      <c r="K22" s="4">
        <f t="shared" si="14"/>
        <v>0</v>
      </c>
      <c r="L22" s="4">
        <f t="shared" si="14"/>
        <v>0</v>
      </c>
      <c r="M22" s="4">
        <f t="shared" si="14"/>
        <v>0</v>
      </c>
      <c r="N22" s="20" t="e">
        <f t="shared" si="3"/>
        <v>#DIV/0!</v>
      </c>
      <c r="O22" s="20" t="e">
        <f t="shared" si="1"/>
        <v>#DIV/0!</v>
      </c>
    </row>
    <row r="23" spans="1:15" ht="15.75" customHeight="1" hidden="1">
      <c r="A23" s="2" t="s">
        <v>47</v>
      </c>
      <c r="B23" s="107" t="s">
        <v>61</v>
      </c>
      <c r="C23" s="107"/>
      <c r="D23" s="107"/>
      <c r="E23" s="107"/>
      <c r="F23" s="5">
        <f>F24</f>
        <v>0</v>
      </c>
      <c r="G23" s="5">
        <f t="shared" si="14"/>
        <v>0</v>
      </c>
      <c r="H23" s="5">
        <f t="shared" si="14"/>
        <v>0</v>
      </c>
      <c r="I23" s="5">
        <f t="shared" si="14"/>
        <v>0</v>
      </c>
      <c r="J23" s="5">
        <f t="shared" si="14"/>
        <v>0</v>
      </c>
      <c r="K23" s="5">
        <f t="shared" si="14"/>
        <v>0</v>
      </c>
      <c r="L23" s="5">
        <f t="shared" si="14"/>
        <v>0</v>
      </c>
      <c r="M23" s="5">
        <f t="shared" si="14"/>
        <v>0</v>
      </c>
      <c r="N23" s="23" t="e">
        <f t="shared" si="3"/>
        <v>#DIV/0!</v>
      </c>
      <c r="O23" s="23" t="e">
        <f t="shared" si="1"/>
        <v>#DIV/0!</v>
      </c>
    </row>
    <row r="24" spans="1:15" ht="46.5" customHeight="1" hidden="1">
      <c r="A24" s="2"/>
      <c r="B24" s="2"/>
      <c r="C24" s="2" t="s">
        <v>29</v>
      </c>
      <c r="D24" s="2"/>
      <c r="E24" s="3" t="s">
        <v>55</v>
      </c>
      <c r="F24" s="5">
        <f aca="true" t="shared" si="15" ref="F24:M24">F53+F77</f>
        <v>0</v>
      </c>
      <c r="G24" s="5">
        <f t="shared" si="15"/>
        <v>0</v>
      </c>
      <c r="H24" s="5">
        <f t="shared" si="15"/>
        <v>0</v>
      </c>
      <c r="I24" s="5">
        <f t="shared" si="15"/>
        <v>0</v>
      </c>
      <c r="J24" s="5">
        <f t="shared" si="15"/>
        <v>0</v>
      </c>
      <c r="K24" s="5">
        <f t="shared" si="15"/>
        <v>0</v>
      </c>
      <c r="L24" s="5">
        <f t="shared" si="15"/>
        <v>0</v>
      </c>
      <c r="M24" s="5">
        <f t="shared" si="15"/>
        <v>0</v>
      </c>
      <c r="N24" s="23" t="e">
        <f t="shared" si="3"/>
        <v>#DIV/0!</v>
      </c>
      <c r="O24" s="23" t="e">
        <f t="shared" si="1"/>
        <v>#DIV/0!</v>
      </c>
    </row>
    <row r="25" spans="1:15" s="8" customFormat="1" ht="39" customHeight="1" hidden="1">
      <c r="A25" s="57" t="s">
        <v>48</v>
      </c>
      <c r="B25" s="119" t="s">
        <v>161</v>
      </c>
      <c r="C25" s="119"/>
      <c r="D25" s="119"/>
      <c r="E25" s="119"/>
      <c r="F25" s="4">
        <f aca="true" t="shared" si="16" ref="F25:M26">F26</f>
        <v>0</v>
      </c>
      <c r="G25" s="4">
        <f t="shared" si="16"/>
        <v>0</v>
      </c>
      <c r="H25" s="4">
        <f t="shared" si="16"/>
        <v>0</v>
      </c>
      <c r="I25" s="4">
        <f t="shared" si="16"/>
        <v>0</v>
      </c>
      <c r="J25" s="4">
        <f t="shared" si="16"/>
        <v>0</v>
      </c>
      <c r="K25" s="4">
        <f t="shared" si="16"/>
        <v>0</v>
      </c>
      <c r="L25" s="4">
        <f t="shared" si="16"/>
        <v>0</v>
      </c>
      <c r="M25" s="4">
        <f t="shared" si="16"/>
        <v>0</v>
      </c>
      <c r="N25" s="20" t="e">
        <f t="shared" si="3"/>
        <v>#DIV/0!</v>
      </c>
      <c r="O25" s="20" t="e">
        <f t="shared" si="1"/>
        <v>#DIV/0!</v>
      </c>
    </row>
    <row r="26" spans="1:15" ht="15.75" customHeight="1" hidden="1">
      <c r="A26" s="2" t="s">
        <v>63</v>
      </c>
      <c r="B26" s="107" t="s">
        <v>61</v>
      </c>
      <c r="C26" s="107"/>
      <c r="D26" s="107"/>
      <c r="E26" s="107"/>
      <c r="F26" s="5">
        <f t="shared" si="16"/>
        <v>0</v>
      </c>
      <c r="G26" s="5">
        <f t="shared" si="16"/>
        <v>0</v>
      </c>
      <c r="H26" s="5">
        <f t="shared" si="16"/>
        <v>0</v>
      </c>
      <c r="I26" s="5">
        <f t="shared" si="16"/>
        <v>0</v>
      </c>
      <c r="J26" s="5">
        <f t="shared" si="16"/>
        <v>0</v>
      </c>
      <c r="K26" s="5">
        <f t="shared" si="16"/>
        <v>0</v>
      </c>
      <c r="L26" s="5">
        <f t="shared" si="16"/>
        <v>0</v>
      </c>
      <c r="M26" s="5">
        <f t="shared" si="16"/>
        <v>0</v>
      </c>
      <c r="N26" s="23" t="e">
        <f t="shared" si="3"/>
        <v>#DIV/0!</v>
      </c>
      <c r="O26" s="23" t="e">
        <f t="shared" si="1"/>
        <v>#DIV/0!</v>
      </c>
    </row>
    <row r="27" spans="1:15" ht="51.75" customHeight="1" hidden="1">
      <c r="A27" s="2"/>
      <c r="B27" s="2"/>
      <c r="C27" s="2" t="s">
        <v>29</v>
      </c>
      <c r="D27" s="2"/>
      <c r="E27" s="3" t="s">
        <v>55</v>
      </c>
      <c r="F27" s="5">
        <f>F56+F80</f>
        <v>0</v>
      </c>
      <c r="G27" s="5">
        <f aca="true" t="shared" si="17" ref="G27:M27">G56+G80</f>
        <v>0</v>
      </c>
      <c r="H27" s="5">
        <f t="shared" si="17"/>
        <v>0</v>
      </c>
      <c r="I27" s="5">
        <f t="shared" si="17"/>
        <v>0</v>
      </c>
      <c r="J27" s="5">
        <f t="shared" si="17"/>
        <v>0</v>
      </c>
      <c r="K27" s="5">
        <f t="shared" si="17"/>
        <v>0</v>
      </c>
      <c r="L27" s="5">
        <f t="shared" si="17"/>
        <v>0</v>
      </c>
      <c r="M27" s="5">
        <f t="shared" si="17"/>
        <v>0</v>
      </c>
      <c r="N27" s="23" t="e">
        <f t="shared" si="3"/>
        <v>#DIV/0!</v>
      </c>
      <c r="O27" s="23" t="e">
        <f t="shared" si="1"/>
        <v>#DIV/0!</v>
      </c>
    </row>
    <row r="28" spans="1:15" ht="15.75">
      <c r="A28" s="118" t="s">
        <v>105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 ht="39" customHeight="1">
      <c r="A29" s="12"/>
      <c r="B29" s="110" t="s">
        <v>12</v>
      </c>
      <c r="C29" s="110"/>
      <c r="D29" s="110"/>
      <c r="E29" s="110"/>
      <c r="F29" s="4">
        <f aca="true" t="shared" si="18" ref="F29:M29">F30+F51+F54</f>
        <v>550132</v>
      </c>
      <c r="G29" s="4">
        <f t="shared" si="18"/>
        <v>44124</v>
      </c>
      <c r="H29" s="4">
        <f t="shared" si="18"/>
        <v>550103</v>
      </c>
      <c r="I29" s="4">
        <f t="shared" si="18"/>
        <v>44124</v>
      </c>
      <c r="J29" s="4">
        <f t="shared" si="18"/>
        <v>396679</v>
      </c>
      <c r="K29" s="4">
        <f t="shared" si="18"/>
        <v>44124</v>
      </c>
      <c r="L29" s="4">
        <f t="shared" si="18"/>
        <v>550024</v>
      </c>
      <c r="M29" s="4">
        <f t="shared" si="18"/>
        <v>44124</v>
      </c>
      <c r="N29" s="20">
        <f aca="true" t="shared" si="19" ref="N29:N43">ROUND(L29/F29*100,1)</f>
        <v>100</v>
      </c>
      <c r="O29" s="20">
        <f>ROUND(L29/J29*100,1)</f>
        <v>138.7</v>
      </c>
    </row>
    <row r="30" spans="1:15" s="8" customFormat="1" ht="39" customHeight="1">
      <c r="A30" s="13" t="s">
        <v>44</v>
      </c>
      <c r="B30" s="110" t="s">
        <v>134</v>
      </c>
      <c r="C30" s="110"/>
      <c r="D30" s="110"/>
      <c r="E30" s="110"/>
      <c r="F30" s="4">
        <f aca="true" t="shared" si="20" ref="F30:M30">F31+F35+F48</f>
        <v>550132</v>
      </c>
      <c r="G30" s="4">
        <f t="shared" si="20"/>
        <v>44124</v>
      </c>
      <c r="H30" s="4">
        <f t="shared" si="20"/>
        <v>550103</v>
      </c>
      <c r="I30" s="4">
        <f t="shared" si="20"/>
        <v>44124</v>
      </c>
      <c r="J30" s="4">
        <f t="shared" si="20"/>
        <v>396679</v>
      </c>
      <c r="K30" s="4">
        <f t="shared" si="20"/>
        <v>44124</v>
      </c>
      <c r="L30" s="4">
        <f t="shared" si="20"/>
        <v>550024</v>
      </c>
      <c r="M30" s="4">
        <f t="shared" si="20"/>
        <v>44124</v>
      </c>
      <c r="N30" s="20">
        <f t="shared" si="19"/>
        <v>100</v>
      </c>
      <c r="O30" s="20">
        <f aca="true" t="shared" si="21" ref="O30:O49">ROUND(L30/J30*100,1)</f>
        <v>138.7</v>
      </c>
    </row>
    <row r="31" spans="1:15" s="8" customFormat="1" ht="36.75" customHeight="1">
      <c r="A31" s="13" t="s">
        <v>37</v>
      </c>
      <c r="B31" s="110" t="s">
        <v>13</v>
      </c>
      <c r="C31" s="110"/>
      <c r="D31" s="110"/>
      <c r="E31" s="110"/>
      <c r="F31" s="4">
        <f>F32</f>
        <v>491727</v>
      </c>
      <c r="G31" s="4">
        <f aca="true" t="shared" si="22" ref="G31:M31">G32</f>
        <v>0</v>
      </c>
      <c r="H31" s="4">
        <f t="shared" si="22"/>
        <v>491727</v>
      </c>
      <c r="I31" s="4">
        <f t="shared" si="22"/>
        <v>0</v>
      </c>
      <c r="J31" s="4">
        <f t="shared" si="22"/>
        <v>338382</v>
      </c>
      <c r="K31" s="4">
        <f t="shared" si="22"/>
        <v>0</v>
      </c>
      <c r="L31" s="4">
        <f t="shared" si="22"/>
        <v>491727</v>
      </c>
      <c r="M31" s="4">
        <f t="shared" si="22"/>
        <v>0</v>
      </c>
      <c r="N31" s="20">
        <f t="shared" si="19"/>
        <v>100</v>
      </c>
      <c r="O31" s="20">
        <f t="shared" si="21"/>
        <v>145.3</v>
      </c>
    </row>
    <row r="32" spans="1:15" ht="15.75" customHeight="1">
      <c r="A32" s="12" t="s">
        <v>38</v>
      </c>
      <c r="B32" s="107" t="s">
        <v>61</v>
      </c>
      <c r="C32" s="107"/>
      <c r="D32" s="107"/>
      <c r="E32" s="107"/>
      <c r="F32" s="5">
        <f>F33+F34</f>
        <v>491727</v>
      </c>
      <c r="G32" s="5">
        <f aca="true" t="shared" si="23" ref="G32:M32">G33+G34</f>
        <v>0</v>
      </c>
      <c r="H32" s="5">
        <f t="shared" si="23"/>
        <v>491727</v>
      </c>
      <c r="I32" s="5">
        <f t="shared" si="23"/>
        <v>0</v>
      </c>
      <c r="J32" s="5">
        <v>338382</v>
      </c>
      <c r="K32" s="5">
        <f t="shared" si="23"/>
        <v>0</v>
      </c>
      <c r="L32" s="5">
        <f t="shared" si="23"/>
        <v>491727</v>
      </c>
      <c r="M32" s="5">
        <f t="shared" si="23"/>
        <v>0</v>
      </c>
      <c r="N32" s="23">
        <f t="shared" si="19"/>
        <v>100</v>
      </c>
      <c r="O32" s="23">
        <f t="shared" si="21"/>
        <v>145.3</v>
      </c>
    </row>
    <row r="33" spans="1:15" ht="33.75" hidden="1">
      <c r="A33" s="108"/>
      <c r="B33" s="2" t="s">
        <v>117</v>
      </c>
      <c r="C33" s="2" t="s">
        <v>34</v>
      </c>
      <c r="D33" s="2" t="s">
        <v>82</v>
      </c>
      <c r="E33" s="3" t="s">
        <v>50</v>
      </c>
      <c r="F33" s="5"/>
      <c r="G33" s="5">
        <f>F33</f>
        <v>0</v>
      </c>
      <c r="H33" s="5"/>
      <c r="I33" s="5">
        <f>H33</f>
        <v>0</v>
      </c>
      <c r="J33" s="5"/>
      <c r="K33" s="5">
        <f>J33</f>
        <v>0</v>
      </c>
      <c r="L33" s="5"/>
      <c r="M33" s="5">
        <f>L33</f>
        <v>0</v>
      </c>
      <c r="N33" s="23" t="e">
        <f t="shared" si="19"/>
        <v>#DIV/0!</v>
      </c>
      <c r="O33" s="23" t="e">
        <f t="shared" si="21"/>
        <v>#DIV/0!</v>
      </c>
    </row>
    <row r="34" spans="1:15" ht="33.75">
      <c r="A34" s="108"/>
      <c r="B34" s="2" t="s">
        <v>92</v>
      </c>
      <c r="C34" s="2" t="s">
        <v>34</v>
      </c>
      <c r="D34" s="2" t="s">
        <v>9</v>
      </c>
      <c r="E34" s="3" t="s">
        <v>51</v>
      </c>
      <c r="F34" s="5">
        <v>491727</v>
      </c>
      <c r="G34" s="5"/>
      <c r="H34" s="5">
        <v>491727</v>
      </c>
      <c r="I34" s="5"/>
      <c r="J34" s="5">
        <v>491727</v>
      </c>
      <c r="K34" s="5"/>
      <c r="L34" s="5">
        <v>491727</v>
      </c>
      <c r="M34" s="5"/>
      <c r="N34" s="23">
        <f t="shared" si="19"/>
        <v>100</v>
      </c>
      <c r="O34" s="23">
        <f t="shared" si="21"/>
        <v>100</v>
      </c>
    </row>
    <row r="35" spans="1:15" s="8" customFormat="1" ht="26.25" customHeight="1">
      <c r="A35" s="13" t="s">
        <v>39</v>
      </c>
      <c r="B35" s="110" t="s">
        <v>35</v>
      </c>
      <c r="C35" s="110"/>
      <c r="D35" s="110"/>
      <c r="E35" s="110"/>
      <c r="F35" s="4">
        <f>F36</f>
        <v>58297</v>
      </c>
      <c r="G35" s="4">
        <f aca="true" t="shared" si="24" ref="G35:M35">G36</f>
        <v>44124</v>
      </c>
      <c r="H35" s="4">
        <f t="shared" si="24"/>
        <v>58297</v>
      </c>
      <c r="I35" s="4">
        <f t="shared" si="24"/>
        <v>44124</v>
      </c>
      <c r="J35" s="4">
        <f t="shared" si="24"/>
        <v>58218</v>
      </c>
      <c r="K35" s="4">
        <f t="shared" si="24"/>
        <v>44124</v>
      </c>
      <c r="L35" s="4">
        <f t="shared" si="24"/>
        <v>58218</v>
      </c>
      <c r="M35" s="4">
        <f t="shared" si="24"/>
        <v>44124</v>
      </c>
      <c r="N35" s="20">
        <f t="shared" si="19"/>
        <v>99.9</v>
      </c>
      <c r="O35" s="20">
        <f t="shared" si="21"/>
        <v>100</v>
      </c>
    </row>
    <row r="36" spans="1:15" ht="15.75" customHeight="1">
      <c r="A36" s="12" t="s">
        <v>40</v>
      </c>
      <c r="B36" s="107" t="s">
        <v>61</v>
      </c>
      <c r="C36" s="107"/>
      <c r="D36" s="107"/>
      <c r="E36" s="107"/>
      <c r="F36" s="5">
        <f aca="true" t="shared" si="25" ref="F36:M36">SUM(F37:F47)</f>
        <v>58297</v>
      </c>
      <c r="G36" s="5">
        <f t="shared" si="25"/>
        <v>44124</v>
      </c>
      <c r="H36" s="5">
        <f t="shared" si="25"/>
        <v>58297</v>
      </c>
      <c r="I36" s="5">
        <f t="shared" si="25"/>
        <v>44124</v>
      </c>
      <c r="J36" s="5">
        <f t="shared" si="25"/>
        <v>58218</v>
      </c>
      <c r="K36" s="5">
        <f t="shared" si="25"/>
        <v>44124</v>
      </c>
      <c r="L36" s="5">
        <f>SUM(L37:L47)</f>
        <v>58218</v>
      </c>
      <c r="M36" s="5">
        <f t="shared" si="25"/>
        <v>44124</v>
      </c>
      <c r="N36" s="23">
        <f t="shared" si="19"/>
        <v>99.9</v>
      </c>
      <c r="O36" s="23">
        <f t="shared" si="21"/>
        <v>100</v>
      </c>
    </row>
    <row r="37" spans="1:15" ht="34.5" customHeight="1" hidden="1">
      <c r="A37" s="12"/>
      <c r="B37" s="2" t="s">
        <v>81</v>
      </c>
      <c r="C37" s="47">
        <v>612</v>
      </c>
      <c r="D37" s="47" t="s">
        <v>188</v>
      </c>
      <c r="E37" s="3" t="s">
        <v>95</v>
      </c>
      <c r="F37" s="5"/>
      <c r="G37" s="5"/>
      <c r="H37" s="5"/>
      <c r="I37" s="5"/>
      <c r="J37" s="5"/>
      <c r="K37" s="5"/>
      <c r="L37" s="5"/>
      <c r="M37" s="5"/>
      <c r="N37" s="23" t="e">
        <f>ROUND(L37/F37*100,1)</f>
        <v>#DIV/0!</v>
      </c>
      <c r="O37" s="23"/>
    </row>
    <row r="38" spans="1:18" ht="34.5" customHeight="1">
      <c r="A38" s="12"/>
      <c r="B38" s="2" t="s">
        <v>81</v>
      </c>
      <c r="C38" s="47">
        <v>612</v>
      </c>
      <c r="D38" s="47" t="s">
        <v>196</v>
      </c>
      <c r="E38" s="3" t="s">
        <v>95</v>
      </c>
      <c r="F38" s="5">
        <v>11851</v>
      </c>
      <c r="G38" s="5"/>
      <c r="H38" s="5">
        <v>11851</v>
      </c>
      <c r="I38" s="5"/>
      <c r="J38" s="5">
        <f>11773-1</f>
        <v>11772</v>
      </c>
      <c r="K38" s="5"/>
      <c r="L38" s="5">
        <f>11773-1</f>
        <v>11772</v>
      </c>
      <c r="M38" s="5"/>
      <c r="N38" s="23">
        <f>ROUND(L38/F38*100,1)</f>
        <v>99.3</v>
      </c>
      <c r="O38" s="23">
        <f>ROUND(L38/J38*100,1)</f>
        <v>100</v>
      </c>
      <c r="Q38" s="7"/>
      <c r="R38" s="7"/>
    </row>
    <row r="39" spans="1:15" ht="34.5" customHeight="1" hidden="1">
      <c r="A39" s="12"/>
      <c r="B39" s="2" t="s">
        <v>81</v>
      </c>
      <c r="C39" s="47">
        <v>612</v>
      </c>
      <c r="D39" s="47" t="s">
        <v>145</v>
      </c>
      <c r="E39" s="3" t="s">
        <v>95</v>
      </c>
      <c r="F39" s="5">
        <f>2236-2236</f>
        <v>0</v>
      </c>
      <c r="G39" s="5"/>
      <c r="H39" s="5">
        <f>2236-2236</f>
        <v>0</v>
      </c>
      <c r="I39" s="5"/>
      <c r="J39" s="5"/>
      <c r="K39" s="5"/>
      <c r="L39" s="5"/>
      <c r="M39" s="5"/>
      <c r="N39" s="23" t="e">
        <f t="shared" si="19"/>
        <v>#DIV/0!</v>
      </c>
      <c r="O39" s="23"/>
    </row>
    <row r="40" spans="1:15" ht="35.25" customHeight="1" hidden="1">
      <c r="A40" s="2"/>
      <c r="B40" s="2" t="s">
        <v>81</v>
      </c>
      <c r="C40" s="2" t="s">
        <v>29</v>
      </c>
      <c r="D40" s="2" t="s">
        <v>113</v>
      </c>
      <c r="E40" s="3" t="s">
        <v>95</v>
      </c>
      <c r="F40" s="5">
        <f>1402-1-1401</f>
        <v>0</v>
      </c>
      <c r="G40" s="5"/>
      <c r="H40" s="5">
        <f>1402-1-1401</f>
        <v>0</v>
      </c>
      <c r="I40" s="5"/>
      <c r="J40" s="5"/>
      <c r="K40" s="5"/>
      <c r="L40" s="5"/>
      <c r="M40" s="5"/>
      <c r="N40" s="23"/>
      <c r="O40" s="23"/>
    </row>
    <row r="41" spans="1:15" ht="57.75" customHeight="1" hidden="1">
      <c r="A41" s="2"/>
      <c r="B41" s="2" t="s">
        <v>101</v>
      </c>
      <c r="C41" s="2" t="s">
        <v>29</v>
      </c>
      <c r="D41" s="2" t="s">
        <v>128</v>
      </c>
      <c r="E41" s="3" t="s">
        <v>109</v>
      </c>
      <c r="F41" s="5"/>
      <c r="G41" s="5"/>
      <c r="H41" s="5"/>
      <c r="I41" s="5"/>
      <c r="J41" s="5"/>
      <c r="K41" s="5"/>
      <c r="L41" s="5"/>
      <c r="M41" s="5"/>
      <c r="N41" s="23" t="e">
        <f t="shared" si="19"/>
        <v>#DIV/0!</v>
      </c>
      <c r="O41" s="23" t="e">
        <f t="shared" si="21"/>
        <v>#DIV/0!</v>
      </c>
    </row>
    <row r="42" spans="1:15" ht="59.25" customHeight="1" hidden="1">
      <c r="A42" s="2"/>
      <c r="B42" s="2" t="s">
        <v>101</v>
      </c>
      <c r="C42" s="2" t="s">
        <v>29</v>
      </c>
      <c r="D42" s="2" t="s">
        <v>129</v>
      </c>
      <c r="E42" s="3" t="s">
        <v>108</v>
      </c>
      <c r="F42" s="5"/>
      <c r="G42" s="5"/>
      <c r="H42" s="5"/>
      <c r="I42" s="5"/>
      <c r="J42" s="5"/>
      <c r="K42" s="5"/>
      <c r="L42" s="5"/>
      <c r="M42" s="5"/>
      <c r="N42" s="23" t="e">
        <f t="shared" si="19"/>
        <v>#DIV/0!</v>
      </c>
      <c r="O42" s="23" t="e">
        <f t="shared" si="21"/>
        <v>#DIV/0!</v>
      </c>
    </row>
    <row r="43" spans="1:16" ht="102" customHeight="1" hidden="1">
      <c r="A43" s="2"/>
      <c r="B43" s="60" t="s">
        <v>153</v>
      </c>
      <c r="C43" s="2" t="s">
        <v>29</v>
      </c>
      <c r="D43" s="2" t="s">
        <v>154</v>
      </c>
      <c r="E43" s="122" t="s">
        <v>152</v>
      </c>
      <c r="F43" s="5"/>
      <c r="G43" s="5"/>
      <c r="H43" s="5"/>
      <c r="I43" s="5"/>
      <c r="J43" s="5"/>
      <c r="K43" s="5"/>
      <c r="L43" s="5"/>
      <c r="M43" s="5"/>
      <c r="N43" s="23" t="e">
        <f t="shared" si="19"/>
        <v>#DIV/0!</v>
      </c>
      <c r="O43" s="23" t="e">
        <f>ROUND(L43/J43*100,1)</f>
        <v>#DIV/0!</v>
      </c>
      <c r="P43" s="126"/>
    </row>
    <row r="44" spans="1:16" ht="102" customHeight="1" hidden="1">
      <c r="A44" s="2"/>
      <c r="B44" s="60" t="s">
        <v>153</v>
      </c>
      <c r="C44" s="2" t="s">
        <v>29</v>
      </c>
      <c r="D44" s="2" t="s">
        <v>155</v>
      </c>
      <c r="E44" s="123"/>
      <c r="F44" s="5"/>
      <c r="G44" s="5">
        <f>F44</f>
        <v>0</v>
      </c>
      <c r="H44" s="5"/>
      <c r="I44" s="5">
        <f>H44</f>
        <v>0</v>
      </c>
      <c r="J44" s="5"/>
      <c r="K44" s="5">
        <f>J44</f>
        <v>0</v>
      </c>
      <c r="L44" s="5"/>
      <c r="M44" s="5">
        <f>L44</f>
        <v>0</v>
      </c>
      <c r="N44" s="23" t="e">
        <f>ROUND(L44/F44*100,1)</f>
        <v>#DIV/0!</v>
      </c>
      <c r="O44" s="23" t="e">
        <f>ROUND(L44/J44*100,1)</f>
        <v>#DIV/0!</v>
      </c>
      <c r="P44" s="126"/>
    </row>
    <row r="45" spans="1:16" ht="75.75" customHeight="1">
      <c r="A45" s="2"/>
      <c r="B45" s="60" t="s">
        <v>228</v>
      </c>
      <c r="C45" s="2" t="s">
        <v>29</v>
      </c>
      <c r="D45" s="2" t="s">
        <v>229</v>
      </c>
      <c r="E45" s="24" t="s">
        <v>232</v>
      </c>
      <c r="F45" s="5">
        <f>2322</f>
        <v>2322</v>
      </c>
      <c r="G45" s="5"/>
      <c r="H45" s="5">
        <f>2322</f>
        <v>2322</v>
      </c>
      <c r="I45" s="5"/>
      <c r="J45" s="5">
        <v>2322</v>
      </c>
      <c r="K45" s="5"/>
      <c r="L45" s="5">
        <v>2322</v>
      </c>
      <c r="M45" s="5"/>
      <c r="N45" s="23">
        <f>ROUND(L45/F45*100,1)</f>
        <v>100</v>
      </c>
      <c r="O45" s="23">
        <f>ROUND(L45/J45*100,1)</f>
        <v>100</v>
      </c>
      <c r="P45" s="125"/>
    </row>
    <row r="46" spans="1:16" ht="72.75" customHeight="1">
      <c r="A46" s="2"/>
      <c r="B46" s="60" t="s">
        <v>228</v>
      </c>
      <c r="C46" s="2" t="s">
        <v>29</v>
      </c>
      <c r="D46" s="2" t="s">
        <v>229</v>
      </c>
      <c r="E46" s="24" t="s">
        <v>231</v>
      </c>
      <c r="F46" s="5">
        <v>15885</v>
      </c>
      <c r="G46" s="5">
        <f>F46</f>
        <v>15885</v>
      </c>
      <c r="H46" s="5">
        <v>15885</v>
      </c>
      <c r="I46" s="5">
        <f>H46</f>
        <v>15885</v>
      </c>
      <c r="J46" s="5">
        <v>15885</v>
      </c>
      <c r="K46" s="5">
        <f>J46</f>
        <v>15885</v>
      </c>
      <c r="L46" s="5">
        <v>15885</v>
      </c>
      <c r="M46" s="5">
        <f>L46</f>
        <v>15885</v>
      </c>
      <c r="N46" s="23">
        <f>ROUND(L46/F46*100,1)</f>
        <v>100</v>
      </c>
      <c r="O46" s="23">
        <f>ROUND(L46/J46*100,1)</f>
        <v>100</v>
      </c>
      <c r="P46" s="125"/>
    </row>
    <row r="47" spans="1:16" ht="71.25" customHeight="1">
      <c r="A47" s="2"/>
      <c r="B47" s="60" t="s">
        <v>228</v>
      </c>
      <c r="C47" s="2" t="s">
        <v>29</v>
      </c>
      <c r="D47" s="2" t="s">
        <v>229</v>
      </c>
      <c r="E47" s="24" t="s">
        <v>230</v>
      </c>
      <c r="F47" s="5">
        <v>28239</v>
      </c>
      <c r="G47" s="5">
        <f>F47</f>
        <v>28239</v>
      </c>
      <c r="H47" s="5">
        <v>28239</v>
      </c>
      <c r="I47" s="5">
        <f>H47</f>
        <v>28239</v>
      </c>
      <c r="J47" s="5">
        <v>28239</v>
      </c>
      <c r="K47" s="5">
        <f>J47</f>
        <v>28239</v>
      </c>
      <c r="L47" s="5">
        <v>28239</v>
      </c>
      <c r="M47" s="5">
        <f>L47</f>
        <v>28239</v>
      </c>
      <c r="N47" s="23">
        <f aca="true" t="shared" si="26" ref="N47:N56">ROUND(L47/F47*100,1)</f>
        <v>100</v>
      </c>
      <c r="O47" s="23">
        <f t="shared" si="21"/>
        <v>100</v>
      </c>
      <c r="P47" s="125"/>
    </row>
    <row r="48" spans="1:15" ht="35.25" customHeight="1">
      <c r="A48" s="13" t="s">
        <v>68</v>
      </c>
      <c r="B48" s="110" t="s">
        <v>79</v>
      </c>
      <c r="C48" s="110"/>
      <c r="D48" s="110"/>
      <c r="E48" s="110"/>
      <c r="F48" s="4">
        <f>F49+F50</f>
        <v>108</v>
      </c>
      <c r="G48" s="4">
        <f aca="true" t="shared" si="27" ref="G48:M48">G49+G50</f>
        <v>0</v>
      </c>
      <c r="H48" s="4">
        <f t="shared" si="27"/>
        <v>79</v>
      </c>
      <c r="I48" s="4">
        <f t="shared" si="27"/>
        <v>0</v>
      </c>
      <c r="J48" s="4">
        <f t="shared" si="27"/>
        <v>79</v>
      </c>
      <c r="K48" s="4">
        <f t="shared" si="27"/>
        <v>0</v>
      </c>
      <c r="L48" s="4">
        <f t="shared" si="27"/>
        <v>79</v>
      </c>
      <c r="M48" s="4">
        <f t="shared" si="27"/>
        <v>0</v>
      </c>
      <c r="N48" s="20">
        <f t="shared" si="26"/>
        <v>73.1</v>
      </c>
      <c r="O48" s="20">
        <f t="shared" si="21"/>
        <v>100</v>
      </c>
    </row>
    <row r="49" spans="1:17" s="76" customFormat="1" ht="35.25" customHeight="1">
      <c r="A49" s="2" t="s">
        <v>70</v>
      </c>
      <c r="B49" s="2" t="s">
        <v>81</v>
      </c>
      <c r="C49" s="2" t="s">
        <v>29</v>
      </c>
      <c r="D49" s="58" t="s">
        <v>112</v>
      </c>
      <c r="E49" s="68" t="s">
        <v>15</v>
      </c>
      <c r="F49" s="5">
        <v>108</v>
      </c>
      <c r="G49" s="5"/>
      <c r="H49" s="5">
        <v>79</v>
      </c>
      <c r="I49" s="5"/>
      <c r="J49" s="5">
        <v>79</v>
      </c>
      <c r="K49" s="5"/>
      <c r="L49" s="5">
        <v>79</v>
      </c>
      <c r="M49" s="5"/>
      <c r="N49" s="23">
        <f t="shared" si="26"/>
        <v>73.1</v>
      </c>
      <c r="O49" s="23">
        <f t="shared" si="21"/>
        <v>100</v>
      </c>
      <c r="Q49" s="84"/>
    </row>
    <row r="50" spans="1:15" ht="150" customHeight="1" hidden="1">
      <c r="A50" s="69" t="s">
        <v>70</v>
      </c>
      <c r="B50" s="69" t="s">
        <v>81</v>
      </c>
      <c r="C50" s="69" t="s">
        <v>29</v>
      </c>
      <c r="D50" s="70" t="s">
        <v>119</v>
      </c>
      <c r="E50" s="71" t="s">
        <v>146</v>
      </c>
      <c r="F50" s="72"/>
      <c r="G50" s="72"/>
      <c r="H50" s="72"/>
      <c r="I50" s="72"/>
      <c r="J50" s="72"/>
      <c r="K50" s="72"/>
      <c r="L50" s="72"/>
      <c r="M50" s="72"/>
      <c r="N50" s="73" t="e">
        <f t="shared" si="26"/>
        <v>#DIV/0!</v>
      </c>
      <c r="O50" s="73" t="e">
        <f aca="true" t="shared" si="28" ref="O50:O56">ROUND(L50/J50*100,1)</f>
        <v>#DIV/0!</v>
      </c>
    </row>
    <row r="51" spans="1:15" s="8" customFormat="1" ht="23.25" customHeight="1" hidden="1">
      <c r="A51" s="57" t="s">
        <v>46</v>
      </c>
      <c r="B51" s="119" t="s">
        <v>159</v>
      </c>
      <c r="C51" s="119"/>
      <c r="D51" s="119"/>
      <c r="E51" s="119"/>
      <c r="F51" s="4">
        <f aca="true" t="shared" si="29" ref="F51:M55">F52</f>
        <v>0</v>
      </c>
      <c r="G51" s="4">
        <f t="shared" si="29"/>
        <v>0</v>
      </c>
      <c r="H51" s="4">
        <f t="shared" si="29"/>
        <v>0</v>
      </c>
      <c r="I51" s="4">
        <f t="shared" si="29"/>
        <v>0</v>
      </c>
      <c r="J51" s="4">
        <f t="shared" si="29"/>
        <v>0</v>
      </c>
      <c r="K51" s="4">
        <f t="shared" si="29"/>
        <v>0</v>
      </c>
      <c r="L51" s="4">
        <f t="shared" si="29"/>
        <v>0</v>
      </c>
      <c r="M51" s="4">
        <f t="shared" si="29"/>
        <v>0</v>
      </c>
      <c r="N51" s="20" t="e">
        <f t="shared" si="26"/>
        <v>#DIV/0!</v>
      </c>
      <c r="O51" s="20" t="e">
        <f t="shared" si="28"/>
        <v>#DIV/0!</v>
      </c>
    </row>
    <row r="52" spans="1:15" ht="15.75" customHeight="1" hidden="1">
      <c r="A52" s="2" t="s">
        <v>47</v>
      </c>
      <c r="B52" s="107" t="s">
        <v>61</v>
      </c>
      <c r="C52" s="107"/>
      <c r="D52" s="107"/>
      <c r="E52" s="107"/>
      <c r="F52" s="5">
        <f t="shared" si="29"/>
        <v>0</v>
      </c>
      <c r="G52" s="5">
        <f t="shared" si="29"/>
        <v>0</v>
      </c>
      <c r="H52" s="5">
        <f t="shared" si="29"/>
        <v>0</v>
      </c>
      <c r="I52" s="5">
        <f t="shared" si="29"/>
        <v>0</v>
      </c>
      <c r="J52" s="5">
        <f t="shared" si="29"/>
        <v>0</v>
      </c>
      <c r="K52" s="5">
        <f t="shared" si="29"/>
        <v>0</v>
      </c>
      <c r="L52" s="5">
        <f t="shared" si="29"/>
        <v>0</v>
      </c>
      <c r="M52" s="5">
        <f t="shared" si="29"/>
        <v>0</v>
      </c>
      <c r="N52" s="23" t="e">
        <f t="shared" si="26"/>
        <v>#DIV/0!</v>
      </c>
      <c r="O52" s="23" t="e">
        <f t="shared" si="28"/>
        <v>#DIV/0!</v>
      </c>
    </row>
    <row r="53" spans="1:15" ht="42" customHeight="1" hidden="1">
      <c r="A53" s="2"/>
      <c r="B53" s="2" t="s">
        <v>160</v>
      </c>
      <c r="C53" s="2" t="s">
        <v>29</v>
      </c>
      <c r="D53" s="2" t="s">
        <v>119</v>
      </c>
      <c r="E53" s="3" t="s">
        <v>55</v>
      </c>
      <c r="F53" s="5"/>
      <c r="G53" s="5"/>
      <c r="H53" s="5"/>
      <c r="I53" s="5"/>
      <c r="J53" s="5"/>
      <c r="K53" s="5"/>
      <c r="L53" s="5"/>
      <c r="M53" s="5"/>
      <c r="N53" s="23" t="e">
        <f t="shared" si="26"/>
        <v>#DIV/0!</v>
      </c>
      <c r="O53" s="23" t="e">
        <f t="shared" si="28"/>
        <v>#DIV/0!</v>
      </c>
    </row>
    <row r="54" spans="1:15" s="8" customFormat="1" ht="37.5" customHeight="1" hidden="1">
      <c r="A54" s="57" t="s">
        <v>48</v>
      </c>
      <c r="B54" s="119" t="s">
        <v>161</v>
      </c>
      <c r="C54" s="119"/>
      <c r="D54" s="119"/>
      <c r="E54" s="119"/>
      <c r="F54" s="4">
        <f t="shared" si="29"/>
        <v>0</v>
      </c>
      <c r="G54" s="4">
        <f t="shared" si="29"/>
        <v>0</v>
      </c>
      <c r="H54" s="4">
        <f t="shared" si="29"/>
        <v>0</v>
      </c>
      <c r="I54" s="4">
        <f t="shared" si="29"/>
        <v>0</v>
      </c>
      <c r="J54" s="4">
        <f t="shared" si="29"/>
        <v>0</v>
      </c>
      <c r="K54" s="4">
        <f t="shared" si="29"/>
        <v>0</v>
      </c>
      <c r="L54" s="4">
        <f t="shared" si="29"/>
        <v>0</v>
      </c>
      <c r="M54" s="4">
        <f t="shared" si="29"/>
        <v>0</v>
      </c>
      <c r="N54" s="20" t="e">
        <f t="shared" si="26"/>
        <v>#DIV/0!</v>
      </c>
      <c r="O54" s="20" t="e">
        <f t="shared" si="28"/>
        <v>#DIV/0!</v>
      </c>
    </row>
    <row r="55" spans="1:15" ht="15.75" customHeight="1" hidden="1">
      <c r="A55" s="2" t="s">
        <v>63</v>
      </c>
      <c r="B55" s="107" t="s">
        <v>61</v>
      </c>
      <c r="C55" s="107"/>
      <c r="D55" s="107"/>
      <c r="E55" s="107"/>
      <c r="F55" s="5">
        <f t="shared" si="29"/>
        <v>0</v>
      </c>
      <c r="G55" s="5">
        <f t="shared" si="29"/>
        <v>0</v>
      </c>
      <c r="H55" s="5">
        <f t="shared" si="29"/>
        <v>0</v>
      </c>
      <c r="I55" s="5">
        <f t="shared" si="29"/>
        <v>0</v>
      </c>
      <c r="J55" s="5">
        <f t="shared" si="29"/>
        <v>0</v>
      </c>
      <c r="K55" s="5">
        <f t="shared" si="29"/>
        <v>0</v>
      </c>
      <c r="L55" s="5">
        <f t="shared" si="29"/>
        <v>0</v>
      </c>
      <c r="M55" s="5">
        <f t="shared" si="29"/>
        <v>0</v>
      </c>
      <c r="N55" s="23" t="e">
        <f t="shared" si="26"/>
        <v>#DIV/0!</v>
      </c>
      <c r="O55" s="23" t="e">
        <f t="shared" si="28"/>
        <v>#DIV/0!</v>
      </c>
    </row>
    <row r="56" spans="1:15" ht="45" customHeight="1" hidden="1">
      <c r="A56" s="2"/>
      <c r="B56" s="2" t="s">
        <v>162</v>
      </c>
      <c r="C56" s="2" t="s">
        <v>29</v>
      </c>
      <c r="D56" s="2" t="s">
        <v>119</v>
      </c>
      <c r="E56" s="3" t="s">
        <v>55</v>
      </c>
      <c r="F56" s="5"/>
      <c r="G56" s="5"/>
      <c r="H56" s="5"/>
      <c r="I56" s="5"/>
      <c r="J56" s="5"/>
      <c r="K56" s="5"/>
      <c r="L56" s="5"/>
      <c r="M56" s="5"/>
      <c r="N56" s="23" t="e">
        <f t="shared" si="26"/>
        <v>#DIV/0!</v>
      </c>
      <c r="O56" s="23" t="e">
        <f t="shared" si="28"/>
        <v>#DIV/0!</v>
      </c>
    </row>
    <row r="57" spans="1:15" ht="15.75">
      <c r="A57" s="118" t="s">
        <v>104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9" ht="39" customHeight="1">
      <c r="A58" s="12"/>
      <c r="B58" s="110" t="s">
        <v>12</v>
      </c>
      <c r="C58" s="110"/>
      <c r="D58" s="110"/>
      <c r="E58" s="110"/>
      <c r="F58" s="4">
        <f>F59+F75+F78</f>
        <v>3364</v>
      </c>
      <c r="G58" s="4">
        <f aca="true" t="shared" si="30" ref="G58:M58">G59+G75+G78</f>
        <v>0</v>
      </c>
      <c r="H58" s="4">
        <f t="shared" si="30"/>
        <v>3364</v>
      </c>
      <c r="I58" s="4">
        <f t="shared" si="30"/>
        <v>0</v>
      </c>
      <c r="J58" s="4">
        <f t="shared" si="30"/>
        <v>2589</v>
      </c>
      <c r="K58" s="4">
        <f t="shared" si="30"/>
        <v>0</v>
      </c>
      <c r="L58" s="4">
        <f t="shared" si="30"/>
        <v>2589</v>
      </c>
      <c r="M58" s="4">
        <f t="shared" si="30"/>
        <v>0</v>
      </c>
      <c r="N58" s="20">
        <f>ROUND(L58/F58*100,1)</f>
        <v>77</v>
      </c>
      <c r="O58" s="20">
        <f>ROUND(L58/J58*100,1)</f>
        <v>100</v>
      </c>
      <c r="S58" s="7"/>
    </row>
    <row r="59" spans="1:19" s="8" customFormat="1" ht="34.5" customHeight="1">
      <c r="A59" s="13" t="s">
        <v>44</v>
      </c>
      <c r="B59" s="110" t="s">
        <v>134</v>
      </c>
      <c r="C59" s="110"/>
      <c r="D59" s="110"/>
      <c r="E59" s="110"/>
      <c r="F59" s="4">
        <f aca="true" t="shared" si="31" ref="F59:M59">F60+F64+F71</f>
        <v>3364</v>
      </c>
      <c r="G59" s="4">
        <f t="shared" si="31"/>
        <v>0</v>
      </c>
      <c r="H59" s="4">
        <f t="shared" si="31"/>
        <v>3364</v>
      </c>
      <c r="I59" s="4">
        <f t="shared" si="31"/>
        <v>0</v>
      </c>
      <c r="J59" s="4">
        <f t="shared" si="31"/>
        <v>2589</v>
      </c>
      <c r="K59" s="4">
        <f t="shared" si="31"/>
        <v>0</v>
      </c>
      <c r="L59" s="4">
        <f t="shared" si="31"/>
        <v>2589</v>
      </c>
      <c r="M59" s="4">
        <f t="shared" si="31"/>
        <v>0</v>
      </c>
      <c r="N59" s="20">
        <f aca="true" t="shared" si="32" ref="N59:N73">ROUND(L59/F59*100,1)</f>
        <v>77</v>
      </c>
      <c r="O59" s="20">
        <f>ROUND(L59/J59*100,1)</f>
        <v>100</v>
      </c>
      <c r="S59" s="17"/>
    </row>
    <row r="60" spans="1:15" s="8" customFormat="1" ht="30.75" customHeight="1" hidden="1">
      <c r="A60" s="13" t="s">
        <v>37</v>
      </c>
      <c r="B60" s="110" t="s">
        <v>13</v>
      </c>
      <c r="C60" s="110"/>
      <c r="D60" s="110"/>
      <c r="E60" s="110"/>
      <c r="F60" s="4">
        <f aca="true" t="shared" si="33" ref="F60:M60">F61</f>
        <v>0</v>
      </c>
      <c r="G60" s="4">
        <f t="shared" si="33"/>
        <v>0</v>
      </c>
      <c r="H60" s="4">
        <f t="shared" si="33"/>
        <v>0</v>
      </c>
      <c r="I60" s="4">
        <f t="shared" si="33"/>
        <v>0</v>
      </c>
      <c r="J60" s="4">
        <f t="shared" si="33"/>
        <v>0</v>
      </c>
      <c r="K60" s="4">
        <f t="shared" si="33"/>
        <v>0</v>
      </c>
      <c r="L60" s="4">
        <f t="shared" si="33"/>
        <v>0</v>
      </c>
      <c r="M60" s="4">
        <f t="shared" si="33"/>
        <v>0</v>
      </c>
      <c r="N60" s="20" t="e">
        <f t="shared" si="32"/>
        <v>#DIV/0!</v>
      </c>
      <c r="O60" s="20" t="e">
        <f>R61=ROUND(L60/J60*100,1)</f>
        <v>#DIV/0!</v>
      </c>
    </row>
    <row r="61" spans="1:15" ht="15.75" customHeight="1" hidden="1">
      <c r="A61" s="12" t="s">
        <v>38</v>
      </c>
      <c r="B61" s="107" t="s">
        <v>61</v>
      </c>
      <c r="C61" s="107"/>
      <c r="D61" s="107"/>
      <c r="E61" s="107"/>
      <c r="F61" s="5">
        <f aca="true" t="shared" si="34" ref="F61:L61">F62+F63</f>
        <v>0</v>
      </c>
      <c r="G61" s="5">
        <f t="shared" si="34"/>
        <v>0</v>
      </c>
      <c r="H61" s="5">
        <f t="shared" si="34"/>
        <v>0</v>
      </c>
      <c r="I61" s="5">
        <f t="shared" si="34"/>
        <v>0</v>
      </c>
      <c r="J61" s="5">
        <f t="shared" si="34"/>
        <v>0</v>
      </c>
      <c r="K61" s="5">
        <f t="shared" si="34"/>
        <v>0</v>
      </c>
      <c r="L61" s="5">
        <f t="shared" si="34"/>
        <v>0</v>
      </c>
      <c r="M61" s="5">
        <f>SUM(M62:M63)</f>
        <v>0</v>
      </c>
      <c r="N61" s="23" t="e">
        <f t="shared" si="32"/>
        <v>#DIV/0!</v>
      </c>
      <c r="O61" s="23" t="e">
        <f aca="true" t="shared" si="35" ref="O61:O71">ROUND(L61/J61*100,1)</f>
        <v>#DIV/0!</v>
      </c>
    </row>
    <row r="62" spans="1:15" ht="33.75" hidden="1">
      <c r="A62" s="108"/>
      <c r="B62" s="2" t="s">
        <v>80</v>
      </c>
      <c r="C62" s="2" t="s">
        <v>34</v>
      </c>
      <c r="D62" s="2"/>
      <c r="E62" s="3" t="s">
        <v>50</v>
      </c>
      <c r="F62" s="5"/>
      <c r="G62" s="5">
        <f>F62</f>
        <v>0</v>
      </c>
      <c r="H62" s="5"/>
      <c r="I62" s="5">
        <f>H62</f>
        <v>0</v>
      </c>
      <c r="J62" s="5"/>
      <c r="K62" s="5">
        <f>J62</f>
        <v>0</v>
      </c>
      <c r="L62" s="5"/>
      <c r="M62" s="5">
        <f>L62</f>
        <v>0</v>
      </c>
      <c r="N62" s="23" t="e">
        <f t="shared" si="32"/>
        <v>#DIV/0!</v>
      </c>
      <c r="O62" s="23" t="e">
        <f>ROUND(L62/J62*100,1)</f>
        <v>#DIV/0!</v>
      </c>
    </row>
    <row r="63" spans="1:15" ht="33.75" hidden="1">
      <c r="A63" s="108"/>
      <c r="B63" s="2" t="s">
        <v>93</v>
      </c>
      <c r="C63" s="2" t="s">
        <v>34</v>
      </c>
      <c r="D63" s="2" t="s">
        <v>9</v>
      </c>
      <c r="E63" s="3" t="s">
        <v>51</v>
      </c>
      <c r="F63" s="5"/>
      <c r="G63" s="5"/>
      <c r="H63" s="5"/>
      <c r="I63" s="5"/>
      <c r="J63" s="5"/>
      <c r="K63" s="5"/>
      <c r="L63" s="5"/>
      <c r="M63" s="5"/>
      <c r="N63" s="23" t="e">
        <f t="shared" si="32"/>
        <v>#DIV/0!</v>
      </c>
      <c r="O63" s="23" t="e">
        <f t="shared" si="35"/>
        <v>#DIV/0!</v>
      </c>
    </row>
    <row r="64" spans="1:15" s="8" customFormat="1" ht="26.25" customHeight="1">
      <c r="A64" s="13" t="s">
        <v>39</v>
      </c>
      <c r="B64" s="110" t="s">
        <v>35</v>
      </c>
      <c r="C64" s="110"/>
      <c r="D64" s="110"/>
      <c r="E64" s="110"/>
      <c r="F64" s="4">
        <f>F65</f>
        <v>3364</v>
      </c>
      <c r="G64" s="4">
        <f>G65</f>
        <v>0</v>
      </c>
      <c r="H64" s="4">
        <f aca="true" t="shared" si="36" ref="H64:M64">H65</f>
        <v>3364</v>
      </c>
      <c r="I64" s="4">
        <f t="shared" si="36"/>
        <v>0</v>
      </c>
      <c r="J64" s="4">
        <f t="shared" si="36"/>
        <v>2589</v>
      </c>
      <c r="K64" s="4">
        <f t="shared" si="36"/>
        <v>0</v>
      </c>
      <c r="L64" s="4">
        <f t="shared" si="36"/>
        <v>2589</v>
      </c>
      <c r="M64" s="4">
        <f t="shared" si="36"/>
        <v>0</v>
      </c>
      <c r="N64" s="20">
        <f t="shared" si="32"/>
        <v>77</v>
      </c>
      <c r="O64" s="20">
        <f t="shared" si="35"/>
        <v>100</v>
      </c>
    </row>
    <row r="65" spans="1:15" ht="15.75" customHeight="1">
      <c r="A65" s="12" t="s">
        <v>40</v>
      </c>
      <c r="B65" s="107" t="s">
        <v>61</v>
      </c>
      <c r="C65" s="107"/>
      <c r="D65" s="107"/>
      <c r="E65" s="107"/>
      <c r="F65" s="5">
        <f aca="true" t="shared" si="37" ref="F65:M65">SUM(F66:F70)</f>
        <v>3364</v>
      </c>
      <c r="G65" s="5">
        <f t="shared" si="37"/>
        <v>0</v>
      </c>
      <c r="H65" s="5">
        <f t="shared" si="37"/>
        <v>3364</v>
      </c>
      <c r="I65" s="5">
        <f t="shared" si="37"/>
        <v>0</v>
      </c>
      <c r="J65" s="5">
        <f t="shared" si="37"/>
        <v>2589</v>
      </c>
      <c r="K65" s="5">
        <f t="shared" si="37"/>
        <v>0</v>
      </c>
      <c r="L65" s="5">
        <f t="shared" si="37"/>
        <v>2589</v>
      </c>
      <c r="M65" s="5">
        <f t="shared" si="37"/>
        <v>0</v>
      </c>
      <c r="N65" s="23">
        <f aca="true" t="shared" si="38" ref="N65:N71">ROUND(L65/F65*100,1)</f>
        <v>77</v>
      </c>
      <c r="O65" s="23">
        <f t="shared" si="35"/>
        <v>100</v>
      </c>
    </row>
    <row r="66" spans="1:18" s="8" customFormat="1" ht="253.5" customHeight="1">
      <c r="A66" s="2" t="s">
        <v>40</v>
      </c>
      <c r="B66" s="2" t="s">
        <v>78</v>
      </c>
      <c r="C66" s="2" t="s">
        <v>29</v>
      </c>
      <c r="D66" s="58" t="s">
        <v>116</v>
      </c>
      <c r="E66" s="59" t="s">
        <v>219</v>
      </c>
      <c r="F66" s="5">
        <v>3364</v>
      </c>
      <c r="G66" s="5"/>
      <c r="H66" s="5">
        <v>3364</v>
      </c>
      <c r="I66" s="5"/>
      <c r="J66" s="5">
        <f>2589</f>
        <v>2589</v>
      </c>
      <c r="K66" s="5"/>
      <c r="L66" s="5">
        <f>2589</f>
        <v>2589</v>
      </c>
      <c r="M66" s="5"/>
      <c r="N66" s="23">
        <f t="shared" si="38"/>
        <v>77</v>
      </c>
      <c r="O66" s="23">
        <f>ROUND(L66/J66*100,1)</f>
        <v>100</v>
      </c>
      <c r="R66" s="17"/>
    </row>
    <row r="67" spans="1:15" s="8" customFormat="1" ht="33.75" hidden="1">
      <c r="A67" s="2" t="s">
        <v>40</v>
      </c>
      <c r="B67" s="2" t="s">
        <v>78</v>
      </c>
      <c r="C67" s="2" t="s">
        <v>29</v>
      </c>
      <c r="D67" s="58" t="s">
        <v>144</v>
      </c>
      <c r="E67" s="3" t="s">
        <v>95</v>
      </c>
      <c r="F67" s="5"/>
      <c r="G67" s="5"/>
      <c r="H67" s="5"/>
      <c r="I67" s="5"/>
      <c r="J67" s="5"/>
      <c r="K67" s="5"/>
      <c r="L67" s="5"/>
      <c r="M67" s="5"/>
      <c r="N67" s="23" t="e">
        <f t="shared" si="38"/>
        <v>#DIV/0!</v>
      </c>
      <c r="O67" s="23" t="e">
        <f t="shared" si="35"/>
        <v>#DIV/0!</v>
      </c>
    </row>
    <row r="68" spans="1:15" s="8" customFormat="1" ht="36" hidden="1">
      <c r="A68" s="2" t="s">
        <v>40</v>
      </c>
      <c r="B68" s="2" t="s">
        <v>78</v>
      </c>
      <c r="C68" s="2" t="s">
        <v>29</v>
      </c>
      <c r="D68" s="58" t="s">
        <v>163</v>
      </c>
      <c r="E68" s="3" t="s">
        <v>95</v>
      </c>
      <c r="F68" s="5"/>
      <c r="G68" s="5"/>
      <c r="H68" s="5"/>
      <c r="I68" s="5"/>
      <c r="J68" s="5"/>
      <c r="K68" s="5"/>
      <c r="L68" s="5"/>
      <c r="M68" s="5"/>
      <c r="N68" s="23" t="e">
        <f>ROUND(L68/F68*100,1)</f>
        <v>#DIV/0!</v>
      </c>
      <c r="O68" s="23" t="e">
        <f>ROUND(L68/J68*100,1)</f>
        <v>#DIV/0!</v>
      </c>
    </row>
    <row r="69" spans="1:15" s="8" customFormat="1" ht="158.25" customHeight="1" hidden="1">
      <c r="A69" s="12" t="s">
        <v>121</v>
      </c>
      <c r="B69" s="2" t="s">
        <v>137</v>
      </c>
      <c r="C69" s="2" t="s">
        <v>29</v>
      </c>
      <c r="D69" s="2" t="s">
        <v>135</v>
      </c>
      <c r="E69" s="68" t="s">
        <v>120</v>
      </c>
      <c r="F69" s="5"/>
      <c r="G69" s="5">
        <f>F69</f>
        <v>0</v>
      </c>
      <c r="H69" s="5"/>
      <c r="I69" s="5">
        <f>H69</f>
        <v>0</v>
      </c>
      <c r="J69" s="5"/>
      <c r="K69" s="5">
        <f>J69</f>
        <v>0</v>
      </c>
      <c r="L69" s="5"/>
      <c r="M69" s="5">
        <f>L69</f>
        <v>0</v>
      </c>
      <c r="N69" s="23" t="e">
        <f t="shared" si="38"/>
        <v>#DIV/0!</v>
      </c>
      <c r="O69" s="23" t="e">
        <f t="shared" si="35"/>
        <v>#DIV/0!</v>
      </c>
    </row>
    <row r="70" spans="1:15" s="8" customFormat="1" ht="158.25" customHeight="1" hidden="1">
      <c r="A70" s="12" t="s">
        <v>121</v>
      </c>
      <c r="B70" s="2" t="s">
        <v>137</v>
      </c>
      <c r="C70" s="2" t="s">
        <v>29</v>
      </c>
      <c r="D70" s="2" t="s">
        <v>136</v>
      </c>
      <c r="E70" s="68" t="s">
        <v>120</v>
      </c>
      <c r="F70" s="5"/>
      <c r="G70" s="5">
        <f>F70</f>
        <v>0</v>
      </c>
      <c r="H70" s="5"/>
      <c r="I70" s="5">
        <f>H70</f>
        <v>0</v>
      </c>
      <c r="J70" s="5"/>
      <c r="K70" s="5">
        <f>J70</f>
        <v>0</v>
      </c>
      <c r="L70" s="5"/>
      <c r="M70" s="5">
        <f>L70</f>
        <v>0</v>
      </c>
      <c r="N70" s="23" t="e">
        <f t="shared" si="38"/>
        <v>#DIV/0!</v>
      </c>
      <c r="O70" s="23" t="e">
        <f t="shared" si="35"/>
        <v>#DIV/0!</v>
      </c>
    </row>
    <row r="71" spans="1:15" s="8" customFormat="1" ht="35.25" customHeight="1" hidden="1">
      <c r="A71" s="13" t="s">
        <v>68</v>
      </c>
      <c r="B71" s="110" t="s">
        <v>79</v>
      </c>
      <c r="C71" s="110"/>
      <c r="D71" s="110"/>
      <c r="E71" s="110"/>
      <c r="F71" s="4">
        <f>SUM(F72:F74)</f>
        <v>0</v>
      </c>
      <c r="G71" s="4">
        <f aca="true" t="shared" si="39" ref="G71:M71">SUM(G72:G74)</f>
        <v>0</v>
      </c>
      <c r="H71" s="4">
        <f t="shared" si="39"/>
        <v>0</v>
      </c>
      <c r="I71" s="4">
        <f t="shared" si="39"/>
        <v>0</v>
      </c>
      <c r="J71" s="4">
        <f t="shared" si="39"/>
        <v>0</v>
      </c>
      <c r="K71" s="4">
        <f t="shared" si="39"/>
        <v>0</v>
      </c>
      <c r="L71" s="4">
        <f t="shared" si="39"/>
        <v>0</v>
      </c>
      <c r="M71" s="4">
        <f t="shared" si="39"/>
        <v>0</v>
      </c>
      <c r="N71" s="20" t="e">
        <f t="shared" si="38"/>
        <v>#DIV/0!</v>
      </c>
      <c r="O71" s="20" t="e">
        <f t="shared" si="35"/>
        <v>#DIV/0!</v>
      </c>
    </row>
    <row r="72" spans="1:15" s="8" customFormat="1" ht="35.25" customHeight="1" hidden="1">
      <c r="A72" s="2" t="s">
        <v>70</v>
      </c>
      <c r="B72" s="2" t="s">
        <v>78</v>
      </c>
      <c r="C72" s="2" t="s">
        <v>29</v>
      </c>
      <c r="D72" s="58" t="s">
        <v>112</v>
      </c>
      <c r="E72" s="68" t="s">
        <v>15</v>
      </c>
      <c r="F72" s="5"/>
      <c r="G72" s="5"/>
      <c r="H72" s="5"/>
      <c r="I72" s="5"/>
      <c r="J72" s="5"/>
      <c r="K72" s="5"/>
      <c r="L72" s="5"/>
      <c r="M72" s="5"/>
      <c r="N72" s="23" t="e">
        <f t="shared" si="32"/>
        <v>#DIV/0!</v>
      </c>
      <c r="O72" s="23" t="e">
        <f aca="true" t="shared" si="40" ref="O72:O80">ROUND(L72/J72*100,1)</f>
        <v>#DIV/0!</v>
      </c>
    </row>
    <row r="73" spans="1:15" s="8" customFormat="1" ht="35.25" customHeight="1" hidden="1">
      <c r="A73" s="2" t="s">
        <v>70</v>
      </c>
      <c r="B73" s="2" t="s">
        <v>78</v>
      </c>
      <c r="C73" s="2" t="s">
        <v>29</v>
      </c>
      <c r="D73" s="2" t="s">
        <v>115</v>
      </c>
      <c r="E73" s="68" t="s">
        <v>96</v>
      </c>
      <c r="F73" s="5"/>
      <c r="G73" s="5"/>
      <c r="H73" s="5"/>
      <c r="I73" s="5"/>
      <c r="J73" s="5"/>
      <c r="K73" s="5"/>
      <c r="L73" s="5"/>
      <c r="M73" s="5"/>
      <c r="N73" s="23" t="e">
        <f t="shared" si="32"/>
        <v>#DIV/0!</v>
      </c>
      <c r="O73" s="23" t="e">
        <f t="shared" si="40"/>
        <v>#DIV/0!</v>
      </c>
    </row>
    <row r="74" spans="1:15" s="8" customFormat="1" ht="140.25" customHeight="1" hidden="1">
      <c r="A74" s="2" t="s">
        <v>147</v>
      </c>
      <c r="B74" s="2" t="s">
        <v>78</v>
      </c>
      <c r="C74" s="2" t="s">
        <v>29</v>
      </c>
      <c r="D74" s="2" t="s">
        <v>119</v>
      </c>
      <c r="E74" s="59" t="s">
        <v>146</v>
      </c>
      <c r="F74" s="5"/>
      <c r="G74" s="5"/>
      <c r="H74" s="5"/>
      <c r="I74" s="5"/>
      <c r="J74" s="5"/>
      <c r="K74" s="5"/>
      <c r="L74" s="5"/>
      <c r="M74" s="5"/>
      <c r="N74" s="23" t="e">
        <f>ROUND(L74/F74*100,1)</f>
        <v>#DIV/0!</v>
      </c>
      <c r="O74" s="23" t="e">
        <f t="shared" si="40"/>
        <v>#DIV/0!</v>
      </c>
    </row>
    <row r="75" spans="1:15" s="8" customFormat="1" ht="28.5" customHeight="1" hidden="1">
      <c r="A75" s="57" t="s">
        <v>46</v>
      </c>
      <c r="B75" s="119" t="s">
        <v>159</v>
      </c>
      <c r="C75" s="119"/>
      <c r="D75" s="119"/>
      <c r="E75" s="119"/>
      <c r="F75" s="4">
        <f aca="true" t="shared" si="41" ref="F75:M79">F76</f>
        <v>0</v>
      </c>
      <c r="G75" s="4">
        <f t="shared" si="41"/>
        <v>0</v>
      </c>
      <c r="H75" s="4">
        <f t="shared" si="41"/>
        <v>0</v>
      </c>
      <c r="I75" s="4">
        <f t="shared" si="41"/>
        <v>0</v>
      </c>
      <c r="J75" s="4">
        <f t="shared" si="41"/>
        <v>0</v>
      </c>
      <c r="K75" s="4">
        <f t="shared" si="41"/>
        <v>0</v>
      </c>
      <c r="L75" s="4">
        <f t="shared" si="41"/>
        <v>0</v>
      </c>
      <c r="M75" s="4">
        <f t="shared" si="41"/>
        <v>0</v>
      </c>
      <c r="N75" s="20" t="e">
        <f aca="true" t="shared" si="42" ref="N75:N80">ROUND(L75/F75*100,1)</f>
        <v>#DIV/0!</v>
      </c>
      <c r="O75" s="20" t="e">
        <f t="shared" si="40"/>
        <v>#DIV/0!</v>
      </c>
    </row>
    <row r="76" spans="1:15" ht="15.75" customHeight="1" hidden="1">
      <c r="A76" s="2" t="s">
        <v>47</v>
      </c>
      <c r="B76" s="107" t="s">
        <v>61</v>
      </c>
      <c r="C76" s="107"/>
      <c r="D76" s="107"/>
      <c r="E76" s="107"/>
      <c r="F76" s="5">
        <f t="shared" si="41"/>
        <v>0</v>
      </c>
      <c r="G76" s="5">
        <f t="shared" si="41"/>
        <v>0</v>
      </c>
      <c r="H76" s="5">
        <f t="shared" si="41"/>
        <v>0</v>
      </c>
      <c r="I76" s="5">
        <f t="shared" si="41"/>
        <v>0</v>
      </c>
      <c r="J76" s="5">
        <f t="shared" si="41"/>
        <v>0</v>
      </c>
      <c r="K76" s="5">
        <f t="shared" si="41"/>
        <v>0</v>
      </c>
      <c r="L76" s="5">
        <f t="shared" si="41"/>
        <v>0</v>
      </c>
      <c r="M76" s="5">
        <f t="shared" si="41"/>
        <v>0</v>
      </c>
      <c r="N76" s="23" t="e">
        <f t="shared" si="42"/>
        <v>#DIV/0!</v>
      </c>
      <c r="O76" s="23" t="e">
        <f t="shared" si="40"/>
        <v>#DIV/0!</v>
      </c>
    </row>
    <row r="77" spans="1:15" ht="35.25" customHeight="1" hidden="1">
      <c r="A77" s="2"/>
      <c r="B77" s="2" t="s">
        <v>164</v>
      </c>
      <c r="C77" s="2" t="s">
        <v>29</v>
      </c>
      <c r="D77" s="2" t="s">
        <v>119</v>
      </c>
      <c r="E77" s="3" t="s">
        <v>55</v>
      </c>
      <c r="F77" s="5"/>
      <c r="G77" s="5"/>
      <c r="H77" s="5"/>
      <c r="I77" s="5"/>
      <c r="J77" s="5"/>
      <c r="K77" s="5"/>
      <c r="L77" s="5"/>
      <c r="M77" s="5"/>
      <c r="N77" s="23" t="e">
        <f t="shared" si="42"/>
        <v>#DIV/0!</v>
      </c>
      <c r="O77" s="23" t="e">
        <f t="shared" si="40"/>
        <v>#DIV/0!</v>
      </c>
    </row>
    <row r="78" spans="1:15" s="8" customFormat="1" ht="24" customHeight="1" hidden="1">
      <c r="A78" s="57" t="s">
        <v>48</v>
      </c>
      <c r="B78" s="119" t="s">
        <v>161</v>
      </c>
      <c r="C78" s="119"/>
      <c r="D78" s="119"/>
      <c r="E78" s="119"/>
      <c r="F78" s="4">
        <f t="shared" si="41"/>
        <v>0</v>
      </c>
      <c r="G78" s="4">
        <f t="shared" si="41"/>
        <v>0</v>
      </c>
      <c r="H78" s="4">
        <f t="shared" si="41"/>
        <v>0</v>
      </c>
      <c r="I78" s="4">
        <f t="shared" si="41"/>
        <v>0</v>
      </c>
      <c r="J78" s="4">
        <f t="shared" si="41"/>
        <v>0</v>
      </c>
      <c r="K78" s="4">
        <f t="shared" si="41"/>
        <v>0</v>
      </c>
      <c r="L78" s="4">
        <f t="shared" si="41"/>
        <v>0</v>
      </c>
      <c r="M78" s="4">
        <f t="shared" si="41"/>
        <v>0</v>
      </c>
      <c r="N78" s="20" t="e">
        <f>ROUND(L78/F78*100,1)</f>
        <v>#DIV/0!</v>
      </c>
      <c r="O78" s="20" t="e">
        <f t="shared" si="40"/>
        <v>#DIV/0!</v>
      </c>
    </row>
    <row r="79" spans="1:15" s="8" customFormat="1" ht="29.25" customHeight="1" hidden="1">
      <c r="A79" s="2" t="s">
        <v>63</v>
      </c>
      <c r="B79" s="107" t="s">
        <v>61</v>
      </c>
      <c r="C79" s="107"/>
      <c r="D79" s="107"/>
      <c r="E79" s="107"/>
      <c r="F79" s="5">
        <f t="shared" si="41"/>
        <v>0</v>
      </c>
      <c r="G79" s="5">
        <f t="shared" si="41"/>
        <v>0</v>
      </c>
      <c r="H79" s="5">
        <f t="shared" si="41"/>
        <v>0</v>
      </c>
      <c r="I79" s="5">
        <f t="shared" si="41"/>
        <v>0</v>
      </c>
      <c r="J79" s="5">
        <f t="shared" si="41"/>
        <v>0</v>
      </c>
      <c r="K79" s="5">
        <f t="shared" si="41"/>
        <v>0</v>
      </c>
      <c r="L79" s="5">
        <f t="shared" si="41"/>
        <v>0</v>
      </c>
      <c r="M79" s="5">
        <f t="shared" si="41"/>
        <v>0</v>
      </c>
      <c r="N79" s="23" t="e">
        <f t="shared" si="42"/>
        <v>#DIV/0!</v>
      </c>
      <c r="O79" s="23" t="e">
        <f t="shared" si="40"/>
        <v>#DIV/0!</v>
      </c>
    </row>
    <row r="80" spans="1:15" ht="45" hidden="1">
      <c r="A80" s="2"/>
      <c r="B80" s="2" t="s">
        <v>165</v>
      </c>
      <c r="C80" s="2" t="s">
        <v>29</v>
      </c>
      <c r="D80" s="2" t="s">
        <v>119</v>
      </c>
      <c r="E80" s="3" t="s">
        <v>55</v>
      </c>
      <c r="F80" s="5"/>
      <c r="G80" s="5"/>
      <c r="H80" s="5"/>
      <c r="I80" s="5"/>
      <c r="J80" s="5"/>
      <c r="K80" s="5"/>
      <c r="L80" s="5"/>
      <c r="M80" s="5"/>
      <c r="N80" s="23" t="e">
        <f t="shared" si="42"/>
        <v>#DIV/0!</v>
      </c>
      <c r="O80" s="23" t="e">
        <f t="shared" si="40"/>
        <v>#DIV/0!</v>
      </c>
    </row>
    <row r="84" spans="1:2" ht="12.75" customHeight="1">
      <c r="A84" s="117"/>
      <c r="B84" s="117"/>
    </row>
    <row r="85" spans="1:2" ht="12.75" customHeight="1">
      <c r="A85" s="117"/>
      <c r="B85" s="117"/>
    </row>
    <row r="86" spans="1:3" ht="12.75" customHeight="1">
      <c r="A86" s="120"/>
      <c r="B86" s="120"/>
      <c r="C86" s="120"/>
    </row>
    <row r="87" spans="1:3" ht="12.75" customHeight="1">
      <c r="A87" s="117"/>
      <c r="B87" s="117"/>
      <c r="C87" s="117"/>
    </row>
    <row r="88" spans="1:2" ht="12.75" customHeight="1">
      <c r="A88" s="117"/>
      <c r="B88" s="117"/>
    </row>
    <row r="89" spans="1:2" ht="12.75">
      <c r="A89" s="74"/>
      <c r="B89" s="74"/>
    </row>
    <row r="90" spans="1:3" ht="12.75">
      <c r="A90" s="120"/>
      <c r="B90" s="120"/>
      <c r="C90" s="120"/>
    </row>
    <row r="91" spans="1:3" ht="12.75">
      <c r="A91" s="120"/>
      <c r="B91" s="120"/>
      <c r="C91" s="120"/>
    </row>
  </sheetData>
  <sheetProtection/>
  <mergeCells count="61">
    <mergeCell ref="P45:P47"/>
    <mergeCell ref="P43:P44"/>
    <mergeCell ref="N2:O2"/>
    <mergeCell ref="E5:E7"/>
    <mergeCell ref="F5:G6"/>
    <mergeCell ref="H5:I6"/>
    <mergeCell ref="J5:K6"/>
    <mergeCell ref="B31:E31"/>
    <mergeCell ref="B11:E11"/>
    <mergeCell ref="A8:O8"/>
    <mergeCell ref="L5:M6"/>
    <mergeCell ref="B12:E12"/>
    <mergeCell ref="A28:O28"/>
    <mergeCell ref="B29:E29"/>
    <mergeCell ref="B22:E22"/>
    <mergeCell ref="B25:E25"/>
    <mergeCell ref="C5:C7"/>
    <mergeCell ref="B9:E9"/>
    <mergeCell ref="A5:A7"/>
    <mergeCell ref="B52:E52"/>
    <mergeCell ref="B10:E10"/>
    <mergeCell ref="A13:A14"/>
    <mergeCell ref="B23:E23"/>
    <mergeCell ref="B15:E15"/>
    <mergeCell ref="B16:E16"/>
    <mergeCell ref="A3:O3"/>
    <mergeCell ref="B59:E59"/>
    <mergeCell ref="N5:O6"/>
    <mergeCell ref="B5:B7"/>
    <mergeCell ref="D5:D7"/>
    <mergeCell ref="B18:E18"/>
    <mergeCell ref="B54:E54"/>
    <mergeCell ref="A33:A34"/>
    <mergeCell ref="B35:E35"/>
    <mergeCell ref="E43:E44"/>
    <mergeCell ref="B71:E71"/>
    <mergeCell ref="B65:E65"/>
    <mergeCell ref="B32:E32"/>
    <mergeCell ref="B26:E26"/>
    <mergeCell ref="B48:E48"/>
    <mergeCell ref="B58:E58"/>
    <mergeCell ref="B55:E55"/>
    <mergeCell ref="B30:E30"/>
    <mergeCell ref="B51:E51"/>
    <mergeCell ref="B36:E36"/>
    <mergeCell ref="A91:C91"/>
    <mergeCell ref="A90:C90"/>
    <mergeCell ref="B76:E76"/>
    <mergeCell ref="A86:C86"/>
    <mergeCell ref="A88:B88"/>
    <mergeCell ref="A87:C87"/>
    <mergeCell ref="A62:A63"/>
    <mergeCell ref="B64:E64"/>
    <mergeCell ref="A85:B85"/>
    <mergeCell ref="A57:O57"/>
    <mergeCell ref="A84:B84"/>
    <mergeCell ref="B79:E79"/>
    <mergeCell ref="B78:E78"/>
    <mergeCell ref="B61:E61"/>
    <mergeCell ref="B60:E60"/>
    <mergeCell ref="B75:E7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48"/>
  <sheetViews>
    <sheetView showZeros="0" view="pageBreakPreview" zoomScale="80" zoomScaleNormal="80" zoomScaleSheetLayoutView="80" zoomScalePageLayoutView="0" workbookViewId="0" topLeftCell="A1">
      <pane xSplit="5" ySplit="8" topLeftCell="F18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L184" sqref="L184:N184"/>
    </sheetView>
  </sheetViews>
  <sheetFormatPr defaultColWidth="9.00390625" defaultRowHeight="12.75"/>
  <cols>
    <col min="1" max="1" width="6.00390625" style="9" customWidth="1"/>
    <col min="2" max="2" width="10.875" style="10" customWidth="1"/>
    <col min="3" max="3" width="6.375" style="10" customWidth="1"/>
    <col min="4" max="4" width="6.625" style="10" customWidth="1"/>
    <col min="5" max="5" width="11.625" style="50" customWidth="1"/>
    <col min="6" max="6" width="8.75390625" style="11" customWidth="1"/>
    <col min="7" max="7" width="9.625" style="11" customWidth="1"/>
    <col min="8" max="8" width="8.75390625" style="11" customWidth="1"/>
    <col min="9" max="9" width="9.25390625" style="11" customWidth="1"/>
    <col min="10" max="10" width="8.75390625" style="11" customWidth="1"/>
    <col min="11" max="11" width="9.25390625" style="11" customWidth="1"/>
    <col min="12" max="12" width="8.75390625" style="11" customWidth="1"/>
    <col min="13" max="13" width="9.375" style="11" customWidth="1"/>
    <col min="14" max="15" width="8.75390625" style="10" customWidth="1"/>
    <col min="16" max="16" width="20.00390625" style="41" customWidth="1"/>
    <col min="17" max="18" width="9.125" style="1" customWidth="1"/>
    <col min="19" max="19" width="19.375" style="1" customWidth="1"/>
    <col min="20" max="16384" width="9.125" style="1" customWidth="1"/>
  </cols>
  <sheetData>
    <row r="2" spans="14:15" ht="12.75">
      <c r="N2" s="127" t="s">
        <v>25</v>
      </c>
      <c r="O2" s="127"/>
    </row>
    <row r="3" spans="2:15" ht="15.75">
      <c r="B3" s="104" t="s">
        <v>245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8.25" customHeight="1">
      <c r="A4" s="51"/>
      <c r="B4" s="52"/>
      <c r="C4" s="52"/>
      <c r="D4" s="53"/>
      <c r="E4" s="54"/>
      <c r="F4" s="55"/>
      <c r="G4" s="55"/>
      <c r="H4" s="55"/>
      <c r="I4" s="55"/>
      <c r="J4" s="55"/>
      <c r="K4" s="55"/>
      <c r="L4" s="55"/>
      <c r="M4" s="55"/>
      <c r="N4" s="53"/>
      <c r="O4" s="53"/>
    </row>
    <row r="5" spans="1:15" ht="12.75" customHeight="1">
      <c r="A5" s="124" t="s">
        <v>36</v>
      </c>
      <c r="B5" s="121" t="s">
        <v>11</v>
      </c>
      <c r="C5" s="121" t="s">
        <v>0</v>
      </c>
      <c r="D5" s="121" t="s">
        <v>17</v>
      </c>
      <c r="E5" s="121" t="s">
        <v>10</v>
      </c>
      <c r="F5" s="105" t="s">
        <v>110</v>
      </c>
      <c r="G5" s="105"/>
      <c r="H5" s="105" t="s">
        <v>103</v>
      </c>
      <c r="I5" s="105"/>
      <c r="J5" s="105" t="s">
        <v>1</v>
      </c>
      <c r="K5" s="105"/>
      <c r="L5" s="105" t="s">
        <v>2</v>
      </c>
      <c r="M5" s="105"/>
      <c r="N5" s="121" t="s">
        <v>3</v>
      </c>
      <c r="O5" s="121"/>
    </row>
    <row r="6" spans="1:15" ht="62.25" customHeight="1">
      <c r="A6" s="124"/>
      <c r="B6" s="121"/>
      <c r="C6" s="121"/>
      <c r="D6" s="121"/>
      <c r="E6" s="121"/>
      <c r="F6" s="105"/>
      <c r="G6" s="105"/>
      <c r="H6" s="105"/>
      <c r="I6" s="105"/>
      <c r="J6" s="105"/>
      <c r="K6" s="105"/>
      <c r="L6" s="105"/>
      <c r="M6" s="105"/>
      <c r="N6" s="121"/>
      <c r="O6" s="121"/>
    </row>
    <row r="7" spans="1:15" ht="57" customHeight="1">
      <c r="A7" s="124"/>
      <c r="B7" s="121"/>
      <c r="C7" s="121"/>
      <c r="D7" s="121"/>
      <c r="E7" s="121"/>
      <c r="F7" s="26" t="s">
        <v>4</v>
      </c>
      <c r="G7" s="26" t="s">
        <v>5</v>
      </c>
      <c r="H7" s="26" t="s">
        <v>4</v>
      </c>
      <c r="I7" s="26" t="s">
        <v>5</v>
      </c>
      <c r="J7" s="26" t="s">
        <v>6</v>
      </c>
      <c r="K7" s="26" t="s">
        <v>5</v>
      </c>
      <c r="L7" s="26" t="s">
        <v>6</v>
      </c>
      <c r="M7" s="26" t="s">
        <v>5</v>
      </c>
      <c r="N7" s="24" t="s">
        <v>7</v>
      </c>
      <c r="O7" s="24" t="s">
        <v>8</v>
      </c>
    </row>
    <row r="8" spans="1:15" ht="15.75">
      <c r="A8" s="118" t="s">
        <v>18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20" ht="25.5" customHeight="1">
      <c r="A9" s="12"/>
      <c r="B9" s="110" t="s">
        <v>27</v>
      </c>
      <c r="C9" s="110"/>
      <c r="D9" s="110"/>
      <c r="E9" s="110"/>
      <c r="F9" s="4">
        <f>F10+F29+F34+F39</f>
        <v>653508</v>
      </c>
      <c r="G9" s="4">
        <f aca="true" t="shared" si="0" ref="G9:M9">G10+G29+G34+G39</f>
        <v>41630</v>
      </c>
      <c r="H9" s="4">
        <f t="shared" si="0"/>
        <v>653505</v>
      </c>
      <c r="I9" s="4">
        <f t="shared" si="0"/>
        <v>41628</v>
      </c>
      <c r="J9" s="4">
        <f t="shared" si="0"/>
        <v>652742</v>
      </c>
      <c r="K9" s="4">
        <f t="shared" si="0"/>
        <v>41628</v>
      </c>
      <c r="L9" s="4">
        <f t="shared" si="0"/>
        <v>652732</v>
      </c>
      <c r="M9" s="4">
        <f t="shared" si="0"/>
        <v>41629</v>
      </c>
      <c r="N9" s="20">
        <f aca="true" t="shared" si="1" ref="N9:N38">ROUND(L9/F9*100,1)</f>
        <v>99.9</v>
      </c>
      <c r="O9" s="20">
        <f aca="true" t="shared" si="2" ref="O9:O28">ROUND(L9/J9*100,1)</f>
        <v>100</v>
      </c>
      <c r="T9" s="83"/>
    </row>
    <row r="10" spans="1:16" s="8" customFormat="1" ht="35.25" customHeight="1">
      <c r="A10" s="13" t="s">
        <v>44</v>
      </c>
      <c r="B10" s="110" t="s">
        <v>151</v>
      </c>
      <c r="C10" s="110"/>
      <c r="D10" s="110"/>
      <c r="E10" s="110"/>
      <c r="F10" s="4">
        <f>F11+F18+F23+F27</f>
        <v>653502</v>
      </c>
      <c r="G10" s="4">
        <f aca="true" t="shared" si="3" ref="G10:M10">G11+G18+G23+G27</f>
        <v>41630</v>
      </c>
      <c r="H10" s="4">
        <f t="shared" si="3"/>
        <v>653499</v>
      </c>
      <c r="I10" s="4">
        <f t="shared" si="3"/>
        <v>41628</v>
      </c>
      <c r="J10" s="4">
        <f t="shared" si="3"/>
        <v>652736</v>
      </c>
      <c r="K10" s="4">
        <f t="shared" si="3"/>
        <v>41628</v>
      </c>
      <c r="L10" s="4">
        <f t="shared" si="3"/>
        <v>652726</v>
      </c>
      <c r="M10" s="4">
        <f t="shared" si="3"/>
        <v>41629</v>
      </c>
      <c r="N10" s="20">
        <f t="shared" si="1"/>
        <v>99.9</v>
      </c>
      <c r="O10" s="20">
        <f t="shared" si="2"/>
        <v>100</v>
      </c>
      <c r="P10" s="56"/>
    </row>
    <row r="11" spans="1:18" s="8" customFormat="1" ht="38.25" customHeight="1">
      <c r="A11" s="13" t="s">
        <v>37</v>
      </c>
      <c r="B11" s="110" t="s">
        <v>13</v>
      </c>
      <c r="C11" s="110"/>
      <c r="D11" s="110"/>
      <c r="E11" s="110"/>
      <c r="F11" s="4">
        <f aca="true" t="shared" si="4" ref="F11:M11">F12+F15</f>
        <v>535860</v>
      </c>
      <c r="G11" s="4">
        <f t="shared" si="4"/>
        <v>0</v>
      </c>
      <c r="H11" s="4">
        <f t="shared" si="4"/>
        <v>535860</v>
      </c>
      <c r="I11" s="4">
        <f t="shared" si="4"/>
        <v>0</v>
      </c>
      <c r="J11" s="4">
        <f t="shared" si="4"/>
        <v>535860</v>
      </c>
      <c r="K11" s="4">
        <f t="shared" si="4"/>
        <v>0</v>
      </c>
      <c r="L11" s="4">
        <f t="shared" si="4"/>
        <v>535860</v>
      </c>
      <c r="M11" s="4">
        <f t="shared" si="4"/>
        <v>0</v>
      </c>
      <c r="N11" s="20">
        <f t="shared" si="1"/>
        <v>100</v>
      </c>
      <c r="O11" s="20">
        <f t="shared" si="2"/>
        <v>100</v>
      </c>
      <c r="P11" s="78"/>
      <c r="Q11" s="17"/>
      <c r="R11" s="17"/>
    </row>
    <row r="12" spans="1:18" ht="19.5" customHeight="1">
      <c r="A12" s="12" t="s">
        <v>43</v>
      </c>
      <c r="B12" s="107" t="s">
        <v>60</v>
      </c>
      <c r="C12" s="107"/>
      <c r="D12" s="107"/>
      <c r="E12" s="107"/>
      <c r="F12" s="5">
        <f aca="true" t="shared" si="5" ref="F12:M12">SUM(F13:F14)</f>
        <v>222885</v>
      </c>
      <c r="G12" s="5">
        <f t="shared" si="5"/>
        <v>0</v>
      </c>
      <c r="H12" s="5">
        <f t="shared" si="5"/>
        <v>222885</v>
      </c>
      <c r="I12" s="5">
        <f t="shared" si="5"/>
        <v>0</v>
      </c>
      <c r="J12" s="5">
        <f t="shared" si="5"/>
        <v>222885</v>
      </c>
      <c r="K12" s="5">
        <f t="shared" si="5"/>
        <v>0</v>
      </c>
      <c r="L12" s="5">
        <f t="shared" si="5"/>
        <v>222885</v>
      </c>
      <c r="M12" s="5">
        <f t="shared" si="5"/>
        <v>0</v>
      </c>
      <c r="N12" s="23">
        <f t="shared" si="1"/>
        <v>100</v>
      </c>
      <c r="O12" s="23">
        <f t="shared" si="2"/>
        <v>100</v>
      </c>
      <c r="Q12" s="7"/>
      <c r="R12" s="7"/>
    </row>
    <row r="13" spans="1:15" ht="45" hidden="1">
      <c r="A13" s="108"/>
      <c r="B13" s="2"/>
      <c r="C13" s="2" t="s">
        <v>33</v>
      </c>
      <c r="D13" s="2"/>
      <c r="E13" s="24" t="s">
        <v>50</v>
      </c>
      <c r="F13" s="5">
        <f aca="true" t="shared" si="6" ref="F13:M13">F49+F64+F125+F160</f>
        <v>0</v>
      </c>
      <c r="G13" s="5">
        <f t="shared" si="6"/>
        <v>0</v>
      </c>
      <c r="H13" s="5">
        <f t="shared" si="6"/>
        <v>0</v>
      </c>
      <c r="I13" s="5">
        <f t="shared" si="6"/>
        <v>0</v>
      </c>
      <c r="J13" s="5">
        <f t="shared" si="6"/>
        <v>0</v>
      </c>
      <c r="K13" s="5">
        <f t="shared" si="6"/>
        <v>0</v>
      </c>
      <c r="L13" s="5">
        <f t="shared" si="6"/>
        <v>0</v>
      </c>
      <c r="M13" s="5">
        <f t="shared" si="6"/>
        <v>0</v>
      </c>
      <c r="N13" s="23" t="e">
        <f t="shared" si="1"/>
        <v>#DIV/0!</v>
      </c>
      <c r="O13" s="23" t="e">
        <f t="shared" si="2"/>
        <v>#DIV/0!</v>
      </c>
    </row>
    <row r="14" spans="1:15" ht="36" customHeight="1">
      <c r="A14" s="108"/>
      <c r="B14" s="2"/>
      <c r="C14" s="2" t="s">
        <v>33</v>
      </c>
      <c r="D14" s="2"/>
      <c r="E14" s="24" t="s">
        <v>51</v>
      </c>
      <c r="F14" s="5">
        <f aca="true" t="shared" si="7" ref="F14:M14">F65+F161+F50+F126</f>
        <v>222885</v>
      </c>
      <c r="G14" s="5">
        <f t="shared" si="7"/>
        <v>0</v>
      </c>
      <c r="H14" s="5">
        <f t="shared" si="7"/>
        <v>222885</v>
      </c>
      <c r="I14" s="5">
        <f t="shared" si="7"/>
        <v>0</v>
      </c>
      <c r="J14" s="5">
        <f t="shared" si="7"/>
        <v>222885</v>
      </c>
      <c r="K14" s="5">
        <f t="shared" si="7"/>
        <v>0</v>
      </c>
      <c r="L14" s="5">
        <f>L65+L161+L50+L126</f>
        <v>222885</v>
      </c>
      <c r="M14" s="5">
        <f t="shared" si="7"/>
        <v>0</v>
      </c>
      <c r="N14" s="23">
        <f t="shared" si="1"/>
        <v>100</v>
      </c>
      <c r="O14" s="23">
        <f t="shared" si="2"/>
        <v>100</v>
      </c>
    </row>
    <row r="15" spans="1:17" ht="18.75" customHeight="1">
      <c r="A15" s="12" t="s">
        <v>42</v>
      </c>
      <c r="B15" s="107" t="s">
        <v>61</v>
      </c>
      <c r="C15" s="107"/>
      <c r="D15" s="107"/>
      <c r="E15" s="107"/>
      <c r="F15" s="5">
        <f aca="true" t="shared" si="8" ref="F15:M15">SUM(F16:F17)</f>
        <v>312975</v>
      </c>
      <c r="G15" s="5">
        <f t="shared" si="8"/>
        <v>0</v>
      </c>
      <c r="H15" s="5">
        <f t="shared" si="8"/>
        <v>312975</v>
      </c>
      <c r="I15" s="5">
        <f t="shared" si="8"/>
        <v>0</v>
      </c>
      <c r="J15" s="5">
        <f t="shared" si="8"/>
        <v>312975</v>
      </c>
      <c r="K15" s="5">
        <f t="shared" si="8"/>
        <v>0</v>
      </c>
      <c r="L15" s="5">
        <f t="shared" si="8"/>
        <v>312975</v>
      </c>
      <c r="M15" s="5">
        <f t="shared" si="8"/>
        <v>0</v>
      </c>
      <c r="N15" s="23">
        <f t="shared" si="1"/>
        <v>100</v>
      </c>
      <c r="O15" s="23">
        <f t="shared" si="2"/>
        <v>100</v>
      </c>
      <c r="Q15" s="7"/>
    </row>
    <row r="16" spans="1:15" ht="60" customHeight="1" hidden="1">
      <c r="A16" s="108"/>
      <c r="B16" s="2"/>
      <c r="C16" s="2" t="s">
        <v>34</v>
      </c>
      <c r="D16" s="2"/>
      <c r="E16" s="24" t="s">
        <v>52</v>
      </c>
      <c r="F16" s="5">
        <f aca="true" t="shared" si="9" ref="F16:M16">F67+F105+F128+F163</f>
        <v>0</v>
      </c>
      <c r="G16" s="5">
        <f t="shared" si="9"/>
        <v>0</v>
      </c>
      <c r="H16" s="5">
        <f t="shared" si="9"/>
        <v>0</v>
      </c>
      <c r="I16" s="5">
        <f t="shared" si="9"/>
        <v>0</v>
      </c>
      <c r="J16" s="5">
        <f t="shared" si="9"/>
        <v>0</v>
      </c>
      <c r="K16" s="5">
        <f t="shared" si="9"/>
        <v>0</v>
      </c>
      <c r="L16" s="5">
        <f t="shared" si="9"/>
        <v>0</v>
      </c>
      <c r="M16" s="5">
        <f t="shared" si="9"/>
        <v>0</v>
      </c>
      <c r="N16" s="23" t="e">
        <f t="shared" si="1"/>
        <v>#DIV/0!</v>
      </c>
      <c r="O16" s="23" t="e">
        <f t="shared" si="2"/>
        <v>#DIV/0!</v>
      </c>
    </row>
    <row r="17" spans="1:18" ht="38.25" customHeight="1">
      <c r="A17" s="108"/>
      <c r="B17" s="2"/>
      <c r="C17" s="2" t="s">
        <v>34</v>
      </c>
      <c r="D17" s="2"/>
      <c r="E17" s="24" t="s">
        <v>51</v>
      </c>
      <c r="F17" s="5">
        <f aca="true" t="shared" si="10" ref="F17:L17">F68+F106+F129+F164</f>
        <v>312975</v>
      </c>
      <c r="G17" s="5">
        <f t="shared" si="10"/>
        <v>0</v>
      </c>
      <c r="H17" s="5">
        <f t="shared" si="10"/>
        <v>312975</v>
      </c>
      <c r="I17" s="5">
        <f t="shared" si="10"/>
        <v>0</v>
      </c>
      <c r="J17" s="5">
        <f t="shared" si="10"/>
        <v>312975</v>
      </c>
      <c r="K17" s="5">
        <f t="shared" si="10"/>
        <v>0</v>
      </c>
      <c r="L17" s="5">
        <f t="shared" si="10"/>
        <v>312975</v>
      </c>
      <c r="M17" s="5">
        <f>M68+M106+M109+M129+M164</f>
        <v>0</v>
      </c>
      <c r="N17" s="23">
        <f t="shared" si="1"/>
        <v>100</v>
      </c>
      <c r="O17" s="23">
        <f t="shared" si="2"/>
        <v>100</v>
      </c>
      <c r="Q17" s="7"/>
      <c r="R17" s="7"/>
    </row>
    <row r="18" spans="1:18" s="8" customFormat="1" ht="28.5" customHeight="1">
      <c r="A18" s="57" t="s">
        <v>39</v>
      </c>
      <c r="B18" s="110" t="s">
        <v>35</v>
      </c>
      <c r="C18" s="110"/>
      <c r="D18" s="110"/>
      <c r="E18" s="110"/>
      <c r="F18" s="4">
        <f>F19+F21</f>
        <v>117589</v>
      </c>
      <c r="G18" s="4">
        <f aca="true" t="shared" si="11" ref="G18:M18">G19+G21</f>
        <v>41630</v>
      </c>
      <c r="H18" s="4">
        <f t="shared" si="11"/>
        <v>117586</v>
      </c>
      <c r="I18" s="4">
        <f t="shared" si="11"/>
        <v>41628</v>
      </c>
      <c r="J18" s="4">
        <f t="shared" si="11"/>
        <v>116823</v>
      </c>
      <c r="K18" s="4">
        <f t="shared" si="11"/>
        <v>41628</v>
      </c>
      <c r="L18" s="4">
        <f>L19+L21</f>
        <v>116813</v>
      </c>
      <c r="M18" s="4">
        <f t="shared" si="11"/>
        <v>41629</v>
      </c>
      <c r="N18" s="20">
        <f t="shared" si="1"/>
        <v>99.3</v>
      </c>
      <c r="O18" s="20">
        <f t="shared" si="2"/>
        <v>100</v>
      </c>
      <c r="P18" s="41"/>
      <c r="R18" s="17"/>
    </row>
    <row r="19" spans="1:15" ht="19.5" customHeight="1">
      <c r="A19" s="2" t="s">
        <v>41</v>
      </c>
      <c r="B19" s="107" t="s">
        <v>60</v>
      </c>
      <c r="C19" s="107"/>
      <c r="D19" s="107"/>
      <c r="E19" s="107"/>
      <c r="F19" s="5">
        <f>F20</f>
        <v>86878</v>
      </c>
      <c r="G19" s="5">
        <f aca="true" t="shared" si="12" ref="G19:M19">G20</f>
        <v>20002</v>
      </c>
      <c r="H19" s="5">
        <f t="shared" si="12"/>
        <v>86877</v>
      </c>
      <c r="I19" s="5">
        <f t="shared" si="12"/>
        <v>20002</v>
      </c>
      <c r="J19" s="5">
        <f t="shared" si="12"/>
        <v>86876</v>
      </c>
      <c r="K19" s="5">
        <f t="shared" si="12"/>
        <v>20002</v>
      </c>
      <c r="L19" s="5">
        <f t="shared" si="12"/>
        <v>86866</v>
      </c>
      <c r="M19" s="5">
        <f t="shared" si="12"/>
        <v>20002</v>
      </c>
      <c r="N19" s="23">
        <f t="shared" si="1"/>
        <v>100</v>
      </c>
      <c r="O19" s="23">
        <f t="shared" si="2"/>
        <v>100</v>
      </c>
    </row>
    <row r="20" spans="1:15" ht="47.25" customHeight="1">
      <c r="A20" s="2"/>
      <c r="B20" s="2"/>
      <c r="C20" s="2" t="s">
        <v>28</v>
      </c>
      <c r="D20" s="2"/>
      <c r="E20" s="24" t="s">
        <v>97</v>
      </c>
      <c r="F20" s="5">
        <f>F52+F70+F131+F166</f>
        <v>86878</v>
      </c>
      <c r="G20" s="5">
        <f aca="true" t="shared" si="13" ref="G20:M20">G52+G70+G131+G166</f>
        <v>20002</v>
      </c>
      <c r="H20" s="5">
        <f t="shared" si="13"/>
        <v>86877</v>
      </c>
      <c r="I20" s="5">
        <f t="shared" si="13"/>
        <v>20002</v>
      </c>
      <c r="J20" s="5">
        <f t="shared" si="13"/>
        <v>86876</v>
      </c>
      <c r="K20" s="5">
        <f t="shared" si="13"/>
        <v>20002</v>
      </c>
      <c r="L20" s="5">
        <f t="shared" si="13"/>
        <v>86866</v>
      </c>
      <c r="M20" s="5">
        <f t="shared" si="13"/>
        <v>20002</v>
      </c>
      <c r="N20" s="23">
        <f t="shared" si="1"/>
        <v>100</v>
      </c>
      <c r="O20" s="23">
        <f t="shared" si="2"/>
        <v>100</v>
      </c>
    </row>
    <row r="21" spans="1:15" ht="18.75" customHeight="1">
      <c r="A21" s="2" t="s">
        <v>40</v>
      </c>
      <c r="B21" s="107" t="s">
        <v>61</v>
      </c>
      <c r="C21" s="107"/>
      <c r="D21" s="107"/>
      <c r="E21" s="107"/>
      <c r="F21" s="5">
        <f aca="true" t="shared" si="14" ref="F21:M21">F22</f>
        <v>30711</v>
      </c>
      <c r="G21" s="5">
        <f t="shared" si="14"/>
        <v>21628</v>
      </c>
      <c r="H21" s="5">
        <f t="shared" si="14"/>
        <v>30709</v>
      </c>
      <c r="I21" s="5">
        <f t="shared" si="14"/>
        <v>21626</v>
      </c>
      <c r="J21" s="5">
        <f t="shared" si="14"/>
        <v>29947</v>
      </c>
      <c r="K21" s="5">
        <f t="shared" si="14"/>
        <v>21626</v>
      </c>
      <c r="L21" s="5">
        <f t="shared" si="14"/>
        <v>29947</v>
      </c>
      <c r="M21" s="5">
        <f t="shared" si="14"/>
        <v>21627</v>
      </c>
      <c r="N21" s="23">
        <f t="shared" si="1"/>
        <v>97.5</v>
      </c>
      <c r="O21" s="23">
        <f t="shared" si="2"/>
        <v>100</v>
      </c>
    </row>
    <row r="22" spans="1:15" ht="44.25" customHeight="1">
      <c r="A22" s="2"/>
      <c r="B22" s="2"/>
      <c r="C22" s="2" t="s">
        <v>29</v>
      </c>
      <c r="D22" s="2"/>
      <c r="E22" s="24" t="s">
        <v>95</v>
      </c>
      <c r="F22" s="5">
        <f>F79+F107+F137+F175</f>
        <v>30711</v>
      </c>
      <c r="G22" s="5">
        <f aca="true" t="shared" si="15" ref="G22:M22">G79+G107+G137+G175</f>
        <v>21628</v>
      </c>
      <c r="H22" s="5">
        <f t="shared" si="15"/>
        <v>30709</v>
      </c>
      <c r="I22" s="5">
        <f t="shared" si="15"/>
        <v>21626</v>
      </c>
      <c r="J22" s="5">
        <f t="shared" si="15"/>
        <v>29947</v>
      </c>
      <c r="K22" s="5">
        <f t="shared" si="15"/>
        <v>21626</v>
      </c>
      <c r="L22" s="5">
        <f t="shared" si="15"/>
        <v>29947</v>
      </c>
      <c r="M22" s="5">
        <f t="shared" si="15"/>
        <v>21627</v>
      </c>
      <c r="N22" s="23">
        <f t="shared" si="1"/>
        <v>97.5</v>
      </c>
      <c r="O22" s="23">
        <f t="shared" si="2"/>
        <v>100</v>
      </c>
    </row>
    <row r="23" spans="1:16" s="8" customFormat="1" ht="26.25" customHeight="1">
      <c r="A23" s="13" t="s">
        <v>68</v>
      </c>
      <c r="B23" s="110" t="s">
        <v>79</v>
      </c>
      <c r="C23" s="110"/>
      <c r="D23" s="110"/>
      <c r="E23" s="110"/>
      <c r="F23" s="4">
        <f aca="true" t="shared" si="16" ref="F23:M23">SUM(F24:F26)</f>
        <v>53</v>
      </c>
      <c r="G23" s="4">
        <f t="shared" si="16"/>
        <v>0</v>
      </c>
      <c r="H23" s="4">
        <f t="shared" si="16"/>
        <v>53</v>
      </c>
      <c r="I23" s="4">
        <f t="shared" si="16"/>
        <v>0</v>
      </c>
      <c r="J23" s="4">
        <f t="shared" si="16"/>
        <v>53</v>
      </c>
      <c r="K23" s="4">
        <f t="shared" si="16"/>
        <v>0</v>
      </c>
      <c r="L23" s="4">
        <f t="shared" si="16"/>
        <v>53</v>
      </c>
      <c r="M23" s="4">
        <f t="shared" si="16"/>
        <v>0</v>
      </c>
      <c r="N23" s="20">
        <f t="shared" si="1"/>
        <v>100</v>
      </c>
      <c r="O23" s="20">
        <f t="shared" si="2"/>
        <v>100</v>
      </c>
      <c r="P23" s="41"/>
    </row>
    <row r="24" spans="1:15" ht="33.75">
      <c r="A24" s="2" t="s">
        <v>69</v>
      </c>
      <c r="B24" s="2"/>
      <c r="C24" s="2" t="s">
        <v>28</v>
      </c>
      <c r="D24" s="58" t="s">
        <v>112</v>
      </c>
      <c r="E24" s="59" t="s">
        <v>14</v>
      </c>
      <c r="F24" s="5">
        <f aca="true" t="shared" si="17" ref="F24:L24">F85+F188+F57</f>
        <v>32</v>
      </c>
      <c r="G24" s="5">
        <f t="shared" si="17"/>
        <v>0</v>
      </c>
      <c r="H24" s="5">
        <f t="shared" si="17"/>
        <v>32</v>
      </c>
      <c r="I24" s="5">
        <f t="shared" si="17"/>
        <v>0</v>
      </c>
      <c r="J24" s="5">
        <f t="shared" si="17"/>
        <v>32</v>
      </c>
      <c r="K24" s="5">
        <f t="shared" si="17"/>
        <v>0</v>
      </c>
      <c r="L24" s="5">
        <f t="shared" si="17"/>
        <v>32</v>
      </c>
      <c r="M24" s="5">
        <f>M85+M188</f>
        <v>0</v>
      </c>
      <c r="N24" s="23">
        <f t="shared" si="1"/>
        <v>100</v>
      </c>
      <c r="O24" s="23">
        <f t="shared" si="2"/>
        <v>100</v>
      </c>
    </row>
    <row r="25" spans="1:15" ht="33.75">
      <c r="A25" s="2" t="s">
        <v>70</v>
      </c>
      <c r="B25" s="2"/>
      <c r="C25" s="2" t="s">
        <v>29</v>
      </c>
      <c r="D25" s="58" t="s">
        <v>112</v>
      </c>
      <c r="E25" s="59" t="s">
        <v>15</v>
      </c>
      <c r="F25" s="5">
        <f>F86+F115+F150+F189</f>
        <v>21</v>
      </c>
      <c r="G25" s="5">
        <f aca="true" t="shared" si="18" ref="G25:M25">G86+G115+G150+G189</f>
        <v>0</v>
      </c>
      <c r="H25" s="5">
        <f>H86+H115+H150+H189</f>
        <v>21</v>
      </c>
      <c r="I25" s="5">
        <f t="shared" si="18"/>
        <v>0</v>
      </c>
      <c r="J25" s="5">
        <f t="shared" si="18"/>
        <v>21</v>
      </c>
      <c r="K25" s="5">
        <f t="shared" si="18"/>
        <v>0</v>
      </c>
      <c r="L25" s="5">
        <f t="shared" si="18"/>
        <v>21</v>
      </c>
      <c r="M25" s="5">
        <f t="shared" si="18"/>
        <v>0</v>
      </c>
      <c r="N25" s="23">
        <f t="shared" si="1"/>
        <v>100</v>
      </c>
      <c r="O25" s="23">
        <f t="shared" si="2"/>
        <v>100</v>
      </c>
    </row>
    <row r="26" spans="1:15" ht="168.75" hidden="1">
      <c r="A26" s="2" t="s">
        <v>122</v>
      </c>
      <c r="B26" s="2"/>
      <c r="C26" s="2" t="s">
        <v>29</v>
      </c>
      <c r="D26" s="2" t="s">
        <v>119</v>
      </c>
      <c r="E26" s="59" t="s">
        <v>146</v>
      </c>
      <c r="F26" s="5">
        <f aca="true" t="shared" si="19" ref="F26:M26">F116+F151</f>
        <v>0</v>
      </c>
      <c r="G26" s="5">
        <f t="shared" si="19"/>
        <v>0</v>
      </c>
      <c r="H26" s="5">
        <f t="shared" si="19"/>
        <v>0</v>
      </c>
      <c r="I26" s="5">
        <f t="shared" si="19"/>
        <v>0</v>
      </c>
      <c r="J26" s="5">
        <f t="shared" si="19"/>
        <v>0</v>
      </c>
      <c r="K26" s="5">
        <f t="shared" si="19"/>
        <v>0</v>
      </c>
      <c r="L26" s="5">
        <f t="shared" si="19"/>
        <v>0</v>
      </c>
      <c r="M26" s="5">
        <f t="shared" si="19"/>
        <v>0</v>
      </c>
      <c r="N26" s="23" t="e">
        <f t="shared" si="1"/>
        <v>#DIV/0!</v>
      </c>
      <c r="O26" s="23" t="e">
        <f t="shared" si="2"/>
        <v>#DIV/0!</v>
      </c>
    </row>
    <row r="27" spans="1:16" s="8" customFormat="1" ht="95.25" customHeight="1">
      <c r="A27" s="13" t="s">
        <v>71</v>
      </c>
      <c r="B27" s="110" t="s">
        <v>62</v>
      </c>
      <c r="C27" s="110"/>
      <c r="D27" s="110"/>
      <c r="E27" s="110"/>
      <c r="F27" s="4">
        <f aca="true" t="shared" si="20" ref="F27:M27">F28</f>
        <v>0</v>
      </c>
      <c r="G27" s="4">
        <f t="shared" si="20"/>
        <v>0</v>
      </c>
      <c r="H27" s="4">
        <f t="shared" si="20"/>
        <v>0</v>
      </c>
      <c r="I27" s="4">
        <f t="shared" si="20"/>
        <v>0</v>
      </c>
      <c r="J27" s="4">
        <f t="shared" si="20"/>
        <v>0</v>
      </c>
      <c r="K27" s="4">
        <f t="shared" si="20"/>
        <v>0</v>
      </c>
      <c r="L27" s="4">
        <f t="shared" si="20"/>
        <v>0</v>
      </c>
      <c r="M27" s="4">
        <f t="shared" si="20"/>
        <v>0</v>
      </c>
      <c r="N27" s="20"/>
      <c r="O27" s="20"/>
      <c r="P27" s="41"/>
    </row>
    <row r="28" spans="1:15" ht="33.75" hidden="1">
      <c r="A28" s="2"/>
      <c r="B28" s="2"/>
      <c r="C28" s="2"/>
      <c r="D28" s="2"/>
      <c r="E28" s="24" t="s">
        <v>56</v>
      </c>
      <c r="F28" s="5">
        <f>F206+F207+F208</f>
        <v>0</v>
      </c>
      <c r="G28" s="5">
        <f aca="true" t="shared" si="21" ref="G28:M28">G206</f>
        <v>0</v>
      </c>
      <c r="H28" s="5">
        <f>H206+H207+H208</f>
        <v>0</v>
      </c>
      <c r="I28" s="5">
        <f t="shared" si="21"/>
        <v>0</v>
      </c>
      <c r="J28" s="5">
        <f>J206+J207+J208</f>
        <v>0</v>
      </c>
      <c r="K28" s="5">
        <f t="shared" si="21"/>
        <v>0</v>
      </c>
      <c r="L28" s="5">
        <f>L206+L207+L208</f>
        <v>0</v>
      </c>
      <c r="M28" s="5">
        <f t="shared" si="21"/>
        <v>0</v>
      </c>
      <c r="N28" s="23" t="e">
        <f t="shared" si="1"/>
        <v>#DIV/0!</v>
      </c>
      <c r="O28" s="23" t="e">
        <f t="shared" si="2"/>
        <v>#DIV/0!</v>
      </c>
    </row>
    <row r="29" spans="1:16" s="8" customFormat="1" ht="60" customHeight="1" hidden="1">
      <c r="A29" s="57" t="s">
        <v>46</v>
      </c>
      <c r="B29" s="110" t="s">
        <v>159</v>
      </c>
      <c r="C29" s="110"/>
      <c r="D29" s="110"/>
      <c r="E29" s="110"/>
      <c r="F29" s="4">
        <f aca="true" t="shared" si="22" ref="F29:M29">F30+F32</f>
        <v>0</v>
      </c>
      <c r="G29" s="4">
        <f t="shared" si="22"/>
        <v>0</v>
      </c>
      <c r="H29" s="4">
        <f t="shared" si="22"/>
        <v>0</v>
      </c>
      <c r="I29" s="4">
        <f t="shared" si="22"/>
        <v>0</v>
      </c>
      <c r="J29" s="4">
        <f t="shared" si="22"/>
        <v>0</v>
      </c>
      <c r="K29" s="4">
        <f t="shared" si="22"/>
        <v>0</v>
      </c>
      <c r="L29" s="4">
        <f t="shared" si="22"/>
        <v>0</v>
      </c>
      <c r="M29" s="4">
        <f t="shared" si="22"/>
        <v>0</v>
      </c>
      <c r="N29" s="20" t="e">
        <f t="shared" si="1"/>
        <v>#DIV/0!</v>
      </c>
      <c r="O29" s="20" t="e">
        <f aca="true" t="shared" si="23" ref="O29:O41">ROUND(L29/J29*100,1)</f>
        <v>#DIV/0!</v>
      </c>
      <c r="P29" s="41"/>
    </row>
    <row r="30" spans="1:15" ht="60" customHeight="1" hidden="1">
      <c r="A30" s="2" t="s">
        <v>45</v>
      </c>
      <c r="B30" s="107" t="s">
        <v>60</v>
      </c>
      <c r="C30" s="107"/>
      <c r="D30" s="107"/>
      <c r="E30" s="107"/>
      <c r="F30" s="5">
        <f aca="true" t="shared" si="24" ref="F30:M30">F31</f>
        <v>0</v>
      </c>
      <c r="G30" s="5">
        <f t="shared" si="24"/>
        <v>0</v>
      </c>
      <c r="H30" s="5">
        <f t="shared" si="24"/>
        <v>0</v>
      </c>
      <c r="I30" s="5">
        <f t="shared" si="24"/>
        <v>0</v>
      </c>
      <c r="J30" s="5">
        <f t="shared" si="24"/>
        <v>0</v>
      </c>
      <c r="K30" s="5">
        <f t="shared" si="24"/>
        <v>0</v>
      </c>
      <c r="L30" s="5">
        <f t="shared" si="24"/>
        <v>0</v>
      </c>
      <c r="M30" s="5">
        <f t="shared" si="24"/>
        <v>0</v>
      </c>
      <c r="N30" s="23" t="e">
        <f t="shared" si="1"/>
        <v>#DIV/0!</v>
      </c>
      <c r="O30" s="23" t="e">
        <f t="shared" si="23"/>
        <v>#DIV/0!</v>
      </c>
    </row>
    <row r="31" spans="1:15" ht="60" customHeight="1" hidden="1">
      <c r="A31" s="2"/>
      <c r="B31" s="2"/>
      <c r="C31" s="2" t="s">
        <v>28</v>
      </c>
      <c r="D31" s="2"/>
      <c r="E31" s="24" t="s">
        <v>54</v>
      </c>
      <c r="F31" s="5">
        <f aca="true" t="shared" si="25" ref="F31:M31">F89+F192</f>
        <v>0</v>
      </c>
      <c r="G31" s="5">
        <f t="shared" si="25"/>
        <v>0</v>
      </c>
      <c r="H31" s="5">
        <f t="shared" si="25"/>
        <v>0</v>
      </c>
      <c r="I31" s="5">
        <f t="shared" si="25"/>
        <v>0</v>
      </c>
      <c r="J31" s="5">
        <f t="shared" si="25"/>
        <v>0</v>
      </c>
      <c r="K31" s="5">
        <f t="shared" si="25"/>
        <v>0</v>
      </c>
      <c r="L31" s="5">
        <f t="shared" si="25"/>
        <v>0</v>
      </c>
      <c r="M31" s="5">
        <f t="shared" si="25"/>
        <v>0</v>
      </c>
      <c r="N31" s="23" t="e">
        <f t="shared" si="1"/>
        <v>#DIV/0!</v>
      </c>
      <c r="O31" s="23" t="e">
        <f t="shared" si="23"/>
        <v>#DIV/0!</v>
      </c>
    </row>
    <row r="32" spans="1:15" ht="60" customHeight="1" hidden="1">
      <c r="A32" s="2" t="s">
        <v>47</v>
      </c>
      <c r="B32" s="107" t="s">
        <v>61</v>
      </c>
      <c r="C32" s="107"/>
      <c r="D32" s="107"/>
      <c r="E32" s="107"/>
      <c r="F32" s="5">
        <f aca="true" t="shared" si="26" ref="F32:M32">F33</f>
        <v>0</v>
      </c>
      <c r="G32" s="5">
        <f t="shared" si="26"/>
        <v>0</v>
      </c>
      <c r="H32" s="5">
        <f t="shared" si="26"/>
        <v>0</v>
      </c>
      <c r="I32" s="5">
        <f t="shared" si="26"/>
        <v>0</v>
      </c>
      <c r="J32" s="5">
        <f t="shared" si="26"/>
        <v>0</v>
      </c>
      <c r="K32" s="5">
        <f t="shared" si="26"/>
        <v>0</v>
      </c>
      <c r="L32" s="5">
        <f t="shared" si="26"/>
        <v>0</v>
      </c>
      <c r="M32" s="5">
        <f t="shared" si="26"/>
        <v>0</v>
      </c>
      <c r="N32" s="23" t="e">
        <f t="shared" si="1"/>
        <v>#DIV/0!</v>
      </c>
      <c r="O32" s="23" t="e">
        <f t="shared" si="23"/>
        <v>#DIV/0!</v>
      </c>
    </row>
    <row r="33" spans="1:15" ht="60" customHeight="1" hidden="1">
      <c r="A33" s="2"/>
      <c r="B33" s="2"/>
      <c r="C33" s="2" t="s">
        <v>29</v>
      </c>
      <c r="D33" s="2"/>
      <c r="E33" s="24" t="s">
        <v>55</v>
      </c>
      <c r="F33" s="5">
        <f aca="true" t="shared" si="27" ref="F33:M33">F91+F119+F154+F194</f>
        <v>0</v>
      </c>
      <c r="G33" s="5">
        <f t="shared" si="27"/>
        <v>0</v>
      </c>
      <c r="H33" s="5">
        <f t="shared" si="27"/>
        <v>0</v>
      </c>
      <c r="I33" s="5">
        <f t="shared" si="27"/>
        <v>0</v>
      </c>
      <c r="J33" s="5">
        <f t="shared" si="27"/>
        <v>0</v>
      </c>
      <c r="K33" s="5">
        <f t="shared" si="27"/>
        <v>0</v>
      </c>
      <c r="L33" s="5">
        <f t="shared" si="27"/>
        <v>0</v>
      </c>
      <c r="M33" s="5">
        <f t="shared" si="27"/>
        <v>0</v>
      </c>
      <c r="N33" s="23" t="e">
        <f t="shared" si="1"/>
        <v>#DIV/0!</v>
      </c>
      <c r="O33" s="23" t="e">
        <f t="shared" si="23"/>
        <v>#DIV/0!</v>
      </c>
    </row>
    <row r="34" spans="1:16" s="8" customFormat="1" ht="60" customHeight="1" hidden="1">
      <c r="A34" s="57" t="s">
        <v>48</v>
      </c>
      <c r="B34" s="119" t="s">
        <v>161</v>
      </c>
      <c r="C34" s="119"/>
      <c r="D34" s="119"/>
      <c r="E34" s="119"/>
      <c r="F34" s="4">
        <f aca="true" t="shared" si="28" ref="F34:M34">F37+F35</f>
        <v>0</v>
      </c>
      <c r="G34" s="4">
        <f t="shared" si="28"/>
        <v>0</v>
      </c>
      <c r="H34" s="4">
        <f t="shared" si="28"/>
        <v>0</v>
      </c>
      <c r="I34" s="4">
        <f t="shared" si="28"/>
        <v>0</v>
      </c>
      <c r="J34" s="4">
        <f t="shared" si="28"/>
        <v>0</v>
      </c>
      <c r="K34" s="4">
        <f t="shared" si="28"/>
        <v>0</v>
      </c>
      <c r="L34" s="4">
        <f t="shared" si="28"/>
        <v>0</v>
      </c>
      <c r="M34" s="4">
        <f t="shared" si="28"/>
        <v>0</v>
      </c>
      <c r="N34" s="20" t="e">
        <f t="shared" si="1"/>
        <v>#DIV/0!</v>
      </c>
      <c r="O34" s="20" t="e">
        <f t="shared" si="23"/>
        <v>#DIV/0!</v>
      </c>
      <c r="P34" s="41"/>
    </row>
    <row r="35" spans="1:15" ht="60" customHeight="1" hidden="1">
      <c r="A35" s="2" t="s">
        <v>49</v>
      </c>
      <c r="B35" s="107" t="s">
        <v>60</v>
      </c>
      <c r="C35" s="107"/>
      <c r="D35" s="107"/>
      <c r="E35" s="107"/>
      <c r="F35" s="5">
        <f aca="true" t="shared" si="29" ref="F35:M35">F36</f>
        <v>0</v>
      </c>
      <c r="G35" s="5">
        <f t="shared" si="29"/>
        <v>0</v>
      </c>
      <c r="H35" s="5">
        <f t="shared" si="29"/>
        <v>0</v>
      </c>
      <c r="I35" s="5">
        <f t="shared" si="29"/>
        <v>0</v>
      </c>
      <c r="J35" s="5">
        <f t="shared" si="29"/>
        <v>0</v>
      </c>
      <c r="K35" s="5">
        <f t="shared" si="29"/>
        <v>0</v>
      </c>
      <c r="L35" s="5">
        <f t="shared" si="29"/>
        <v>0</v>
      </c>
      <c r="M35" s="5">
        <f t="shared" si="29"/>
        <v>0</v>
      </c>
      <c r="N35" s="23" t="e">
        <f t="shared" si="1"/>
        <v>#DIV/0!</v>
      </c>
      <c r="O35" s="23" t="e">
        <f t="shared" si="23"/>
        <v>#DIV/0!</v>
      </c>
    </row>
    <row r="36" spans="1:15" ht="60" customHeight="1" hidden="1">
      <c r="A36" s="2"/>
      <c r="B36" s="2"/>
      <c r="C36" s="2" t="s">
        <v>28</v>
      </c>
      <c r="D36" s="2"/>
      <c r="E36" s="24" t="s">
        <v>54</v>
      </c>
      <c r="F36" s="5">
        <f aca="true" t="shared" si="30" ref="F36:M36">F196+F94</f>
        <v>0</v>
      </c>
      <c r="G36" s="5">
        <f t="shared" si="30"/>
        <v>0</v>
      </c>
      <c r="H36" s="5">
        <f t="shared" si="30"/>
        <v>0</v>
      </c>
      <c r="I36" s="5">
        <f t="shared" si="30"/>
        <v>0</v>
      </c>
      <c r="J36" s="5">
        <f t="shared" si="30"/>
        <v>0</v>
      </c>
      <c r="K36" s="5">
        <f t="shared" si="30"/>
        <v>0</v>
      </c>
      <c r="L36" s="5">
        <f t="shared" si="30"/>
        <v>0</v>
      </c>
      <c r="M36" s="5">
        <f t="shared" si="30"/>
        <v>0</v>
      </c>
      <c r="N36" s="23" t="e">
        <f t="shared" si="1"/>
        <v>#DIV/0!</v>
      </c>
      <c r="O36" s="23" t="e">
        <f t="shared" si="23"/>
        <v>#DIV/0!</v>
      </c>
    </row>
    <row r="37" spans="1:15" ht="60" customHeight="1" hidden="1">
      <c r="A37" s="2" t="s">
        <v>63</v>
      </c>
      <c r="B37" s="107" t="s">
        <v>61</v>
      </c>
      <c r="C37" s="107"/>
      <c r="D37" s="107"/>
      <c r="E37" s="107"/>
      <c r="F37" s="5">
        <f aca="true" t="shared" si="31" ref="F37:M37">F38</f>
        <v>0</v>
      </c>
      <c r="G37" s="5">
        <f t="shared" si="31"/>
        <v>0</v>
      </c>
      <c r="H37" s="5">
        <f t="shared" si="31"/>
        <v>0</v>
      </c>
      <c r="I37" s="5">
        <f t="shared" si="31"/>
        <v>0</v>
      </c>
      <c r="J37" s="5">
        <f t="shared" si="31"/>
        <v>0</v>
      </c>
      <c r="K37" s="5">
        <f t="shared" si="31"/>
        <v>0</v>
      </c>
      <c r="L37" s="5">
        <f t="shared" si="31"/>
        <v>0</v>
      </c>
      <c r="M37" s="5">
        <f t="shared" si="31"/>
        <v>0</v>
      </c>
      <c r="N37" s="23" t="e">
        <f t="shared" si="1"/>
        <v>#DIV/0!</v>
      </c>
      <c r="O37" s="23" t="e">
        <f t="shared" si="23"/>
        <v>#DIV/0!</v>
      </c>
    </row>
    <row r="38" spans="1:15" ht="60" customHeight="1" hidden="1">
      <c r="A38" s="2"/>
      <c r="B38" s="2"/>
      <c r="C38" s="2" t="s">
        <v>29</v>
      </c>
      <c r="D38" s="2"/>
      <c r="E38" s="24" t="s">
        <v>55</v>
      </c>
      <c r="F38" s="5">
        <f aca="true" t="shared" si="32" ref="F38:M38">F198+F96</f>
        <v>0</v>
      </c>
      <c r="G38" s="5">
        <f t="shared" si="32"/>
        <v>0</v>
      </c>
      <c r="H38" s="5">
        <f t="shared" si="32"/>
        <v>0</v>
      </c>
      <c r="I38" s="5">
        <f t="shared" si="32"/>
        <v>0</v>
      </c>
      <c r="J38" s="5">
        <f t="shared" si="32"/>
        <v>0</v>
      </c>
      <c r="K38" s="5">
        <f t="shared" si="32"/>
        <v>0</v>
      </c>
      <c r="L38" s="5">
        <f t="shared" si="32"/>
        <v>0</v>
      </c>
      <c r="M38" s="5">
        <f t="shared" si="32"/>
        <v>0</v>
      </c>
      <c r="N38" s="23" t="e">
        <f t="shared" si="1"/>
        <v>#DIV/0!</v>
      </c>
      <c r="O38" s="23" t="e">
        <f t="shared" si="23"/>
        <v>#DIV/0!</v>
      </c>
    </row>
    <row r="39" spans="1:15" ht="25.5" customHeight="1">
      <c r="A39" s="57" t="s">
        <v>176</v>
      </c>
      <c r="B39" s="119" t="s">
        <v>207</v>
      </c>
      <c r="C39" s="119"/>
      <c r="D39" s="119"/>
      <c r="E39" s="119"/>
      <c r="F39" s="4">
        <f>F40+F42</f>
        <v>6</v>
      </c>
      <c r="G39" s="4">
        <f aca="true" t="shared" si="33" ref="G39:M39">G40+G42</f>
        <v>0</v>
      </c>
      <c r="H39" s="4">
        <f t="shared" si="33"/>
        <v>6</v>
      </c>
      <c r="I39" s="4">
        <f t="shared" si="33"/>
        <v>0</v>
      </c>
      <c r="J39" s="4">
        <f t="shared" si="33"/>
        <v>6</v>
      </c>
      <c r="K39" s="4">
        <f t="shared" si="33"/>
        <v>0</v>
      </c>
      <c r="L39" s="4">
        <f t="shared" si="33"/>
        <v>6</v>
      </c>
      <c r="M39" s="4">
        <f t="shared" si="33"/>
        <v>0</v>
      </c>
      <c r="N39" s="20">
        <f>ROUND(L39/F39*100,1)</f>
        <v>100</v>
      </c>
      <c r="O39" s="20">
        <f t="shared" si="23"/>
        <v>100</v>
      </c>
    </row>
    <row r="40" spans="1:15" ht="19.5" customHeight="1">
      <c r="A40" s="2" t="s">
        <v>178</v>
      </c>
      <c r="B40" s="107" t="s">
        <v>60</v>
      </c>
      <c r="C40" s="107"/>
      <c r="D40" s="107"/>
      <c r="E40" s="107"/>
      <c r="F40" s="5">
        <f aca="true" t="shared" si="34" ref="F40:M40">F41</f>
        <v>6</v>
      </c>
      <c r="G40" s="5">
        <f t="shared" si="34"/>
        <v>0</v>
      </c>
      <c r="H40" s="5">
        <f t="shared" si="34"/>
        <v>6</v>
      </c>
      <c r="I40" s="5">
        <f t="shared" si="34"/>
        <v>0</v>
      </c>
      <c r="J40" s="5">
        <f t="shared" si="34"/>
        <v>6</v>
      </c>
      <c r="K40" s="5">
        <f t="shared" si="34"/>
        <v>0</v>
      </c>
      <c r="L40" s="5">
        <f t="shared" si="34"/>
        <v>6</v>
      </c>
      <c r="M40" s="5">
        <f t="shared" si="34"/>
        <v>0</v>
      </c>
      <c r="N40" s="23">
        <f>ROUND(L40/F40*100,1)</f>
        <v>100</v>
      </c>
      <c r="O40" s="23">
        <f t="shared" si="23"/>
        <v>100</v>
      </c>
    </row>
    <row r="41" spans="1:15" ht="44.25" customHeight="1">
      <c r="A41" s="2"/>
      <c r="B41" s="2"/>
      <c r="C41" s="2" t="s">
        <v>28</v>
      </c>
      <c r="D41" s="2"/>
      <c r="E41" s="24" t="s">
        <v>54</v>
      </c>
      <c r="F41" s="5">
        <v>6</v>
      </c>
      <c r="G41" s="5">
        <f aca="true" t="shared" si="35" ref="G41:M41">G99</f>
        <v>0</v>
      </c>
      <c r="H41" s="5">
        <v>6</v>
      </c>
      <c r="I41" s="5">
        <f t="shared" si="35"/>
        <v>0</v>
      </c>
      <c r="J41" s="5">
        <v>6</v>
      </c>
      <c r="K41" s="5"/>
      <c r="L41" s="5">
        <v>6</v>
      </c>
      <c r="M41" s="5">
        <f t="shared" si="35"/>
        <v>0</v>
      </c>
      <c r="N41" s="23">
        <f>ROUND(L41/F41*100,1)</f>
        <v>100</v>
      </c>
      <c r="O41" s="23">
        <f t="shared" si="23"/>
        <v>100</v>
      </c>
    </row>
    <row r="42" spans="1:15" ht="60" customHeight="1" hidden="1">
      <c r="A42" s="2" t="s">
        <v>243</v>
      </c>
      <c r="B42" s="107" t="s">
        <v>61</v>
      </c>
      <c r="C42" s="107"/>
      <c r="D42" s="107"/>
      <c r="E42" s="107"/>
      <c r="F42" s="5">
        <f>F43</f>
        <v>0</v>
      </c>
      <c r="G42" s="5">
        <f aca="true" t="shared" si="36" ref="G42:M42">G43</f>
        <v>0</v>
      </c>
      <c r="H42" s="5">
        <f t="shared" si="36"/>
        <v>0</v>
      </c>
      <c r="I42" s="5">
        <f t="shared" si="36"/>
        <v>0</v>
      </c>
      <c r="J42" s="5">
        <f t="shared" si="36"/>
        <v>0</v>
      </c>
      <c r="K42" s="5">
        <f t="shared" si="36"/>
        <v>0</v>
      </c>
      <c r="L42" s="5">
        <f t="shared" si="36"/>
        <v>0</v>
      </c>
      <c r="M42" s="5">
        <f t="shared" si="36"/>
        <v>0</v>
      </c>
      <c r="N42" s="23"/>
      <c r="O42" s="23"/>
    </row>
    <row r="43" spans="1:15" ht="60" customHeight="1" hidden="1">
      <c r="A43" s="2"/>
      <c r="B43" s="2"/>
      <c r="C43" s="2" t="s">
        <v>29</v>
      </c>
      <c r="D43" s="2"/>
      <c r="E43" s="24" t="s">
        <v>55</v>
      </c>
      <c r="F43" s="5">
        <f>F202</f>
        <v>0</v>
      </c>
      <c r="G43" s="5">
        <f aca="true" t="shared" si="37" ref="G43:M43">G202</f>
        <v>0</v>
      </c>
      <c r="H43" s="5">
        <f t="shared" si="37"/>
        <v>0</v>
      </c>
      <c r="I43" s="5">
        <f t="shared" si="37"/>
        <v>0</v>
      </c>
      <c r="J43" s="5">
        <f t="shared" si="37"/>
        <v>0</v>
      </c>
      <c r="K43" s="5">
        <f t="shared" si="37"/>
        <v>0</v>
      </c>
      <c r="L43" s="5">
        <f t="shared" si="37"/>
        <v>0</v>
      </c>
      <c r="M43" s="5">
        <f t="shared" si="37"/>
        <v>0</v>
      </c>
      <c r="N43" s="23"/>
      <c r="O43" s="23"/>
    </row>
    <row r="44" spans="1:15" ht="15.75">
      <c r="A44" s="118" t="s">
        <v>100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15" ht="41.25" customHeight="1">
      <c r="A45" s="77"/>
      <c r="B45" s="110" t="s">
        <v>12</v>
      </c>
      <c r="C45" s="110"/>
      <c r="D45" s="110"/>
      <c r="E45" s="110"/>
      <c r="F45" s="6">
        <f aca="true" t="shared" si="38" ref="F45:M45">F46</f>
        <v>33585</v>
      </c>
      <c r="G45" s="6">
        <f t="shared" si="38"/>
        <v>0</v>
      </c>
      <c r="H45" s="6">
        <f t="shared" si="38"/>
        <v>33585</v>
      </c>
      <c r="I45" s="6">
        <f t="shared" si="38"/>
        <v>0</v>
      </c>
      <c r="J45" s="6">
        <f t="shared" si="38"/>
        <v>33585</v>
      </c>
      <c r="K45" s="6">
        <f t="shared" si="38"/>
        <v>0</v>
      </c>
      <c r="L45" s="6">
        <f t="shared" si="38"/>
        <v>33585</v>
      </c>
      <c r="M45" s="6">
        <f t="shared" si="38"/>
        <v>0</v>
      </c>
      <c r="N45" s="20">
        <f aca="true" t="shared" si="39" ref="N45:N58">ROUND(L45/F45*100,1)</f>
        <v>100</v>
      </c>
      <c r="O45" s="20">
        <f aca="true" t="shared" si="40" ref="O45:O56">ROUND(L45/J45*100,1)</f>
        <v>100</v>
      </c>
    </row>
    <row r="46" spans="1:15" ht="36" customHeight="1">
      <c r="A46" s="13" t="s">
        <v>44</v>
      </c>
      <c r="B46" s="110" t="s">
        <v>151</v>
      </c>
      <c r="C46" s="110"/>
      <c r="D46" s="110"/>
      <c r="E46" s="110"/>
      <c r="F46" s="6">
        <f aca="true" t="shared" si="41" ref="F46:M46">F47+F51+F57</f>
        <v>33585</v>
      </c>
      <c r="G46" s="6">
        <f t="shared" si="41"/>
        <v>0</v>
      </c>
      <c r="H46" s="6">
        <f t="shared" si="41"/>
        <v>33585</v>
      </c>
      <c r="I46" s="6">
        <f t="shared" si="41"/>
        <v>0</v>
      </c>
      <c r="J46" s="6">
        <f t="shared" si="41"/>
        <v>33585</v>
      </c>
      <c r="K46" s="6">
        <f t="shared" si="41"/>
        <v>0</v>
      </c>
      <c r="L46" s="6">
        <f t="shared" si="41"/>
        <v>33585</v>
      </c>
      <c r="M46" s="6">
        <f t="shared" si="41"/>
        <v>0</v>
      </c>
      <c r="N46" s="20">
        <f t="shared" si="39"/>
        <v>100</v>
      </c>
      <c r="O46" s="20">
        <f t="shared" si="40"/>
        <v>100</v>
      </c>
    </row>
    <row r="47" spans="1:15" ht="36" customHeight="1">
      <c r="A47" s="13" t="s">
        <v>37</v>
      </c>
      <c r="B47" s="110" t="s">
        <v>13</v>
      </c>
      <c r="C47" s="110"/>
      <c r="D47" s="110"/>
      <c r="E47" s="110"/>
      <c r="F47" s="6">
        <f aca="true" t="shared" si="42" ref="F47:M47">F48</f>
        <v>33585</v>
      </c>
      <c r="G47" s="6">
        <f t="shared" si="42"/>
        <v>0</v>
      </c>
      <c r="H47" s="6">
        <f t="shared" si="42"/>
        <v>33585</v>
      </c>
      <c r="I47" s="6">
        <f t="shared" si="42"/>
        <v>0</v>
      </c>
      <c r="J47" s="6">
        <f t="shared" si="42"/>
        <v>33585</v>
      </c>
      <c r="K47" s="6">
        <f t="shared" si="42"/>
        <v>0</v>
      </c>
      <c r="L47" s="6">
        <f t="shared" si="42"/>
        <v>33585</v>
      </c>
      <c r="M47" s="6">
        <f t="shared" si="42"/>
        <v>0</v>
      </c>
      <c r="N47" s="20">
        <f t="shared" si="39"/>
        <v>100</v>
      </c>
      <c r="O47" s="20">
        <f t="shared" si="40"/>
        <v>100</v>
      </c>
    </row>
    <row r="48" spans="1:15" ht="19.5" customHeight="1">
      <c r="A48" s="12" t="s">
        <v>43</v>
      </c>
      <c r="B48" s="107" t="s">
        <v>60</v>
      </c>
      <c r="C48" s="107"/>
      <c r="D48" s="107"/>
      <c r="E48" s="107"/>
      <c r="F48" s="5">
        <f aca="true" t="shared" si="43" ref="F48:M48">SUM(F49:F50)</f>
        <v>33585</v>
      </c>
      <c r="G48" s="5">
        <f t="shared" si="43"/>
        <v>0</v>
      </c>
      <c r="H48" s="5">
        <f t="shared" si="43"/>
        <v>33585</v>
      </c>
      <c r="I48" s="5">
        <f t="shared" si="43"/>
        <v>0</v>
      </c>
      <c r="J48" s="5">
        <f t="shared" si="43"/>
        <v>33585</v>
      </c>
      <c r="K48" s="5">
        <f t="shared" si="43"/>
        <v>0</v>
      </c>
      <c r="L48" s="5">
        <f t="shared" si="43"/>
        <v>33585</v>
      </c>
      <c r="M48" s="5">
        <f t="shared" si="43"/>
        <v>0</v>
      </c>
      <c r="N48" s="23">
        <f t="shared" si="39"/>
        <v>100</v>
      </c>
      <c r="O48" s="23">
        <f t="shared" si="40"/>
        <v>100</v>
      </c>
    </row>
    <row r="49" spans="1:15" ht="45" hidden="1">
      <c r="A49" s="108"/>
      <c r="B49" s="2" t="s">
        <v>117</v>
      </c>
      <c r="C49" s="2" t="s">
        <v>33</v>
      </c>
      <c r="D49" s="2" t="s">
        <v>114</v>
      </c>
      <c r="E49" s="24" t="s">
        <v>133</v>
      </c>
      <c r="F49" s="5"/>
      <c r="G49" s="5">
        <f>F49</f>
        <v>0</v>
      </c>
      <c r="H49" s="5"/>
      <c r="I49" s="5">
        <f>H49</f>
        <v>0</v>
      </c>
      <c r="J49" s="5"/>
      <c r="K49" s="5">
        <f>J49</f>
        <v>0</v>
      </c>
      <c r="L49" s="5"/>
      <c r="M49" s="5">
        <f>L49</f>
        <v>0</v>
      </c>
      <c r="N49" s="23" t="e">
        <f t="shared" si="39"/>
        <v>#DIV/0!</v>
      </c>
      <c r="O49" s="23" t="e">
        <f t="shared" si="40"/>
        <v>#DIV/0!</v>
      </c>
    </row>
    <row r="50" spans="1:15" ht="33.75">
      <c r="A50" s="108"/>
      <c r="B50" s="2" t="s">
        <v>98</v>
      </c>
      <c r="C50" s="2" t="s">
        <v>33</v>
      </c>
      <c r="D50" s="2" t="s">
        <v>119</v>
      </c>
      <c r="E50" s="24" t="s">
        <v>51</v>
      </c>
      <c r="F50" s="5">
        <v>33585</v>
      </c>
      <c r="G50" s="5"/>
      <c r="H50" s="5">
        <v>33585</v>
      </c>
      <c r="I50" s="5"/>
      <c r="J50" s="5">
        <v>33585</v>
      </c>
      <c r="K50" s="5"/>
      <c r="L50" s="5">
        <v>33585</v>
      </c>
      <c r="M50" s="5"/>
      <c r="N50" s="23">
        <f t="shared" si="39"/>
        <v>100</v>
      </c>
      <c r="O50" s="23">
        <f t="shared" si="40"/>
        <v>100</v>
      </c>
    </row>
    <row r="51" spans="1:15" ht="60" customHeight="1" hidden="1">
      <c r="A51" s="13" t="s">
        <v>39</v>
      </c>
      <c r="B51" s="110" t="s">
        <v>35</v>
      </c>
      <c r="C51" s="110"/>
      <c r="D51" s="110"/>
      <c r="E51" s="110"/>
      <c r="F51" s="4">
        <f aca="true" t="shared" si="44" ref="F51:M51">F52+F59</f>
        <v>0</v>
      </c>
      <c r="G51" s="4">
        <f t="shared" si="44"/>
        <v>0</v>
      </c>
      <c r="H51" s="4">
        <f t="shared" si="44"/>
        <v>0</v>
      </c>
      <c r="I51" s="4">
        <f t="shared" si="44"/>
        <v>0</v>
      </c>
      <c r="J51" s="4">
        <f t="shared" si="44"/>
        <v>0</v>
      </c>
      <c r="K51" s="4">
        <f t="shared" si="44"/>
        <v>0</v>
      </c>
      <c r="L51" s="4">
        <f t="shared" si="44"/>
        <v>0</v>
      </c>
      <c r="M51" s="4">
        <f t="shared" si="44"/>
        <v>0</v>
      </c>
      <c r="N51" s="20"/>
      <c r="O51" s="23"/>
    </row>
    <row r="52" spans="1:15" ht="12.75" hidden="1">
      <c r="A52" s="13" t="s">
        <v>41</v>
      </c>
      <c r="B52" s="110" t="s">
        <v>60</v>
      </c>
      <c r="C52" s="110"/>
      <c r="D52" s="110"/>
      <c r="E52" s="110"/>
      <c r="F52" s="4">
        <f>SUM(F53:F56)</f>
        <v>0</v>
      </c>
      <c r="G52" s="4">
        <f aca="true" t="shared" si="45" ref="G52:M52">SUM(G53:G56)</f>
        <v>0</v>
      </c>
      <c r="H52" s="4">
        <f t="shared" si="45"/>
        <v>0</v>
      </c>
      <c r="I52" s="4">
        <f t="shared" si="45"/>
        <v>0</v>
      </c>
      <c r="J52" s="4">
        <f t="shared" si="45"/>
        <v>0</v>
      </c>
      <c r="K52" s="4">
        <f t="shared" si="45"/>
        <v>0</v>
      </c>
      <c r="L52" s="4">
        <f t="shared" si="45"/>
        <v>0</v>
      </c>
      <c r="M52" s="4">
        <f t="shared" si="45"/>
        <v>0</v>
      </c>
      <c r="N52" s="20" t="e">
        <f t="shared" si="39"/>
        <v>#DIV/0!</v>
      </c>
      <c r="O52" s="23" t="e">
        <f t="shared" si="40"/>
        <v>#DIV/0!</v>
      </c>
    </row>
    <row r="53" spans="1:16" ht="45" hidden="1">
      <c r="A53" s="2"/>
      <c r="B53" s="2" t="s">
        <v>99</v>
      </c>
      <c r="C53" s="2" t="s">
        <v>28</v>
      </c>
      <c r="D53" s="2" t="s">
        <v>196</v>
      </c>
      <c r="E53" s="24" t="s">
        <v>97</v>
      </c>
      <c r="F53" s="5"/>
      <c r="G53" s="5"/>
      <c r="H53" s="5"/>
      <c r="I53" s="5"/>
      <c r="J53" s="5"/>
      <c r="K53" s="5"/>
      <c r="L53" s="5"/>
      <c r="M53" s="5"/>
      <c r="N53" s="23" t="e">
        <f t="shared" si="39"/>
        <v>#DIV/0!</v>
      </c>
      <c r="O53" s="23" t="e">
        <f t="shared" si="40"/>
        <v>#DIV/0!</v>
      </c>
      <c r="P53" s="10"/>
    </row>
    <row r="54" spans="1:16" ht="45" hidden="1">
      <c r="A54" s="2"/>
      <c r="B54" s="2" t="s">
        <v>99</v>
      </c>
      <c r="C54" s="2" t="s">
        <v>28</v>
      </c>
      <c r="D54" s="2" t="s">
        <v>157</v>
      </c>
      <c r="E54" s="24" t="s">
        <v>97</v>
      </c>
      <c r="F54" s="5"/>
      <c r="G54" s="5"/>
      <c r="H54" s="5"/>
      <c r="I54" s="5"/>
      <c r="J54" s="5"/>
      <c r="K54" s="5"/>
      <c r="L54" s="5"/>
      <c r="M54" s="5"/>
      <c r="N54" s="23" t="e">
        <f>ROUND(L54/F54*100,1)</f>
        <v>#DIV/0!</v>
      </c>
      <c r="O54" s="23" t="e">
        <f t="shared" si="40"/>
        <v>#DIV/0!</v>
      </c>
      <c r="P54" s="10"/>
    </row>
    <row r="55" spans="1:16" ht="60" customHeight="1" hidden="1">
      <c r="A55" s="2"/>
      <c r="B55" s="60" t="s">
        <v>153</v>
      </c>
      <c r="C55" s="2" t="s">
        <v>28</v>
      </c>
      <c r="D55" s="2" t="s">
        <v>156</v>
      </c>
      <c r="E55" s="122" t="s">
        <v>152</v>
      </c>
      <c r="F55" s="5"/>
      <c r="G55" s="5"/>
      <c r="H55" s="5"/>
      <c r="I55" s="5"/>
      <c r="J55" s="5"/>
      <c r="K55" s="5"/>
      <c r="L55" s="5"/>
      <c r="M55" s="5"/>
      <c r="N55" s="23" t="e">
        <f>ROUND(L55/F55*100,1)</f>
        <v>#DIV/0!</v>
      </c>
      <c r="O55" s="23" t="e">
        <f t="shared" si="40"/>
        <v>#DIV/0!</v>
      </c>
      <c r="P55" s="125"/>
    </row>
    <row r="56" spans="1:16" ht="60" customHeight="1" hidden="1">
      <c r="A56" s="2"/>
      <c r="B56" s="60" t="s">
        <v>153</v>
      </c>
      <c r="C56" s="2" t="s">
        <v>28</v>
      </c>
      <c r="D56" s="2" t="s">
        <v>155</v>
      </c>
      <c r="E56" s="123"/>
      <c r="F56" s="5"/>
      <c r="G56" s="5">
        <f>F56</f>
        <v>0</v>
      </c>
      <c r="H56" s="5"/>
      <c r="I56" s="5">
        <f>H56</f>
        <v>0</v>
      </c>
      <c r="J56" s="5"/>
      <c r="K56" s="5">
        <f>J56</f>
        <v>0</v>
      </c>
      <c r="L56" s="5"/>
      <c r="M56" s="5">
        <f>L56</f>
        <v>0</v>
      </c>
      <c r="N56" s="23" t="e">
        <f>ROUND(L56/F56*100,1)</f>
        <v>#DIV/0!</v>
      </c>
      <c r="O56" s="23" t="e">
        <f t="shared" si="40"/>
        <v>#DIV/0!</v>
      </c>
      <c r="P56" s="125"/>
    </row>
    <row r="57" spans="1:15" ht="27" customHeight="1">
      <c r="A57" s="13" t="s">
        <v>68</v>
      </c>
      <c r="B57" s="110" t="s">
        <v>79</v>
      </c>
      <c r="C57" s="110"/>
      <c r="D57" s="110"/>
      <c r="E57" s="110"/>
      <c r="F57" s="4">
        <f aca="true" t="shared" si="46" ref="F57:M57">F58</f>
        <v>0</v>
      </c>
      <c r="G57" s="4">
        <f t="shared" si="46"/>
        <v>0</v>
      </c>
      <c r="H57" s="4">
        <f t="shared" si="46"/>
        <v>0</v>
      </c>
      <c r="I57" s="4">
        <f t="shared" si="46"/>
        <v>0</v>
      </c>
      <c r="J57" s="4">
        <f t="shared" si="46"/>
        <v>0</v>
      </c>
      <c r="K57" s="4">
        <f t="shared" si="46"/>
        <v>0</v>
      </c>
      <c r="L57" s="4">
        <f t="shared" si="46"/>
        <v>0</v>
      </c>
      <c r="M57" s="4">
        <f t="shared" si="46"/>
        <v>0</v>
      </c>
      <c r="N57" s="20" t="e">
        <f t="shared" si="39"/>
        <v>#DIV/0!</v>
      </c>
      <c r="O57" s="20"/>
    </row>
    <row r="58" spans="1:16" ht="33.75">
      <c r="A58" s="2" t="s">
        <v>69</v>
      </c>
      <c r="B58" s="2" t="s">
        <v>99</v>
      </c>
      <c r="C58" s="2" t="s">
        <v>28</v>
      </c>
      <c r="D58" s="58" t="s">
        <v>112</v>
      </c>
      <c r="E58" s="59" t="s">
        <v>14</v>
      </c>
      <c r="F58" s="5"/>
      <c r="G58" s="5"/>
      <c r="H58" s="5"/>
      <c r="I58" s="5"/>
      <c r="J58" s="5"/>
      <c r="K58" s="5"/>
      <c r="L58" s="5"/>
      <c r="M58" s="5"/>
      <c r="N58" s="23" t="e">
        <f t="shared" si="39"/>
        <v>#DIV/0!</v>
      </c>
      <c r="O58" s="23"/>
      <c r="P58" s="10"/>
    </row>
    <row r="59" spans="1:15" ht="15.75">
      <c r="A59" s="118" t="s">
        <v>107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ht="42.75" customHeight="1">
      <c r="A60" s="12"/>
      <c r="B60" s="110" t="s">
        <v>12</v>
      </c>
      <c r="C60" s="110"/>
      <c r="D60" s="110"/>
      <c r="E60" s="110"/>
      <c r="F60" s="4">
        <f>F61+F87+F92+F97</f>
        <v>152210</v>
      </c>
      <c r="G60" s="4">
        <f aca="true" t="shared" si="47" ref="G60:M60">G61+G87+G92</f>
        <v>0</v>
      </c>
      <c r="H60" s="4">
        <f t="shared" si="47"/>
        <v>152210</v>
      </c>
      <c r="I60" s="4">
        <f t="shared" si="47"/>
        <v>0</v>
      </c>
      <c r="J60" s="4">
        <f t="shared" si="47"/>
        <v>152129</v>
      </c>
      <c r="K60" s="4">
        <f t="shared" si="47"/>
        <v>0</v>
      </c>
      <c r="L60" s="4">
        <f t="shared" si="47"/>
        <v>152129</v>
      </c>
      <c r="M60" s="4">
        <f t="shared" si="47"/>
        <v>0</v>
      </c>
      <c r="N60" s="20">
        <f aca="true" t="shared" si="48" ref="N60:N77">ROUND(L60/F60*100,1)</f>
        <v>99.9</v>
      </c>
      <c r="O60" s="20">
        <f aca="true" t="shared" si="49" ref="O60:O70">ROUND(L60/J60*100,1)</f>
        <v>100</v>
      </c>
    </row>
    <row r="61" spans="1:16" s="8" customFormat="1" ht="33" customHeight="1">
      <c r="A61" s="13" t="s">
        <v>44</v>
      </c>
      <c r="B61" s="110" t="s">
        <v>151</v>
      </c>
      <c r="C61" s="110"/>
      <c r="D61" s="110"/>
      <c r="E61" s="110"/>
      <c r="F61" s="4">
        <f>F62+F69+F84</f>
        <v>152210</v>
      </c>
      <c r="G61" s="4">
        <f aca="true" t="shared" si="50" ref="G61:M61">G62+G69+G84</f>
        <v>0</v>
      </c>
      <c r="H61" s="4">
        <f t="shared" si="50"/>
        <v>152210</v>
      </c>
      <c r="I61" s="4">
        <f t="shared" si="50"/>
        <v>0</v>
      </c>
      <c r="J61" s="4">
        <f t="shared" si="50"/>
        <v>152129</v>
      </c>
      <c r="K61" s="4">
        <f t="shared" si="50"/>
        <v>0</v>
      </c>
      <c r="L61" s="4">
        <f t="shared" si="50"/>
        <v>152129</v>
      </c>
      <c r="M61" s="4">
        <f t="shared" si="50"/>
        <v>0</v>
      </c>
      <c r="N61" s="20">
        <f t="shared" si="48"/>
        <v>99.9</v>
      </c>
      <c r="O61" s="20">
        <f t="shared" si="49"/>
        <v>100</v>
      </c>
      <c r="P61" s="41"/>
    </row>
    <row r="62" spans="1:16" s="8" customFormat="1" ht="35.25" customHeight="1">
      <c r="A62" s="13" t="s">
        <v>37</v>
      </c>
      <c r="B62" s="110" t="s">
        <v>13</v>
      </c>
      <c r="C62" s="110"/>
      <c r="D62" s="110"/>
      <c r="E62" s="110"/>
      <c r="F62" s="4">
        <f aca="true" t="shared" si="51" ref="F62:M62">F63+F66</f>
        <v>99507</v>
      </c>
      <c r="G62" s="4">
        <f t="shared" si="51"/>
        <v>0</v>
      </c>
      <c r="H62" s="4">
        <f t="shared" si="51"/>
        <v>99507</v>
      </c>
      <c r="I62" s="4">
        <f t="shared" si="51"/>
        <v>0</v>
      </c>
      <c r="J62" s="4">
        <f t="shared" si="51"/>
        <v>99507</v>
      </c>
      <c r="K62" s="4">
        <f t="shared" si="51"/>
        <v>0</v>
      </c>
      <c r="L62" s="4">
        <f t="shared" si="51"/>
        <v>99507</v>
      </c>
      <c r="M62" s="4">
        <f t="shared" si="51"/>
        <v>0</v>
      </c>
      <c r="N62" s="20">
        <f t="shared" si="48"/>
        <v>100</v>
      </c>
      <c r="O62" s="20">
        <f t="shared" si="49"/>
        <v>100</v>
      </c>
      <c r="P62" s="41"/>
    </row>
    <row r="63" spans="1:16" s="8" customFormat="1" ht="24" customHeight="1">
      <c r="A63" s="13" t="s">
        <v>43</v>
      </c>
      <c r="B63" s="110" t="s">
        <v>60</v>
      </c>
      <c r="C63" s="110"/>
      <c r="D63" s="110"/>
      <c r="E63" s="110"/>
      <c r="F63" s="4">
        <f aca="true" t="shared" si="52" ref="F63:M63">SUM(F64:F65)</f>
        <v>76025</v>
      </c>
      <c r="G63" s="4">
        <f t="shared" si="52"/>
        <v>0</v>
      </c>
      <c r="H63" s="4">
        <f t="shared" si="52"/>
        <v>76025</v>
      </c>
      <c r="I63" s="4">
        <f t="shared" si="52"/>
        <v>0</v>
      </c>
      <c r="J63" s="4">
        <f t="shared" si="52"/>
        <v>76025</v>
      </c>
      <c r="K63" s="4">
        <f t="shared" si="52"/>
        <v>0</v>
      </c>
      <c r="L63" s="4">
        <f t="shared" si="52"/>
        <v>76025</v>
      </c>
      <c r="M63" s="4">
        <f t="shared" si="52"/>
        <v>0</v>
      </c>
      <c r="N63" s="20">
        <f t="shared" si="48"/>
        <v>100</v>
      </c>
      <c r="O63" s="20">
        <f t="shared" si="49"/>
        <v>100</v>
      </c>
      <c r="P63" s="41"/>
    </row>
    <row r="64" spans="1:15" ht="45" hidden="1">
      <c r="A64" s="108"/>
      <c r="B64" s="2" t="s">
        <v>117</v>
      </c>
      <c r="C64" s="2" t="s">
        <v>33</v>
      </c>
      <c r="D64" s="2" t="s">
        <v>114</v>
      </c>
      <c r="E64" s="24" t="s">
        <v>87</v>
      </c>
      <c r="F64" s="5"/>
      <c r="G64" s="5">
        <f>F64</f>
        <v>0</v>
      </c>
      <c r="H64" s="5"/>
      <c r="I64" s="5">
        <f>H64</f>
        <v>0</v>
      </c>
      <c r="J64" s="5"/>
      <c r="K64" s="5">
        <f>J64</f>
        <v>0</v>
      </c>
      <c r="L64" s="5"/>
      <c r="M64" s="5">
        <f>L64</f>
        <v>0</v>
      </c>
      <c r="N64" s="23" t="e">
        <f t="shared" si="48"/>
        <v>#DIV/0!</v>
      </c>
      <c r="O64" s="23" t="e">
        <f t="shared" si="49"/>
        <v>#DIV/0!</v>
      </c>
    </row>
    <row r="65" spans="1:15" ht="33.75">
      <c r="A65" s="108"/>
      <c r="B65" s="2" t="s">
        <v>88</v>
      </c>
      <c r="C65" s="2" t="s">
        <v>33</v>
      </c>
      <c r="D65" s="2" t="s">
        <v>119</v>
      </c>
      <c r="E65" s="24" t="s">
        <v>51</v>
      </c>
      <c r="F65" s="5">
        <v>76025</v>
      </c>
      <c r="G65" s="5"/>
      <c r="H65" s="5">
        <v>76025</v>
      </c>
      <c r="I65" s="5"/>
      <c r="J65" s="5">
        <v>76025</v>
      </c>
      <c r="K65" s="5"/>
      <c r="L65" s="5">
        <v>76025</v>
      </c>
      <c r="M65" s="5"/>
      <c r="N65" s="23">
        <f t="shared" si="48"/>
        <v>100</v>
      </c>
      <c r="O65" s="23">
        <f t="shared" si="49"/>
        <v>100</v>
      </c>
    </row>
    <row r="66" spans="1:16" s="8" customFormat="1" ht="18.75" customHeight="1">
      <c r="A66" s="13" t="s">
        <v>42</v>
      </c>
      <c r="B66" s="110" t="s">
        <v>61</v>
      </c>
      <c r="C66" s="110"/>
      <c r="D66" s="110"/>
      <c r="E66" s="110"/>
      <c r="F66" s="4">
        <f aca="true" t="shared" si="53" ref="F66:M66">SUM(F67:F68)</f>
        <v>23482</v>
      </c>
      <c r="G66" s="4">
        <f t="shared" si="53"/>
        <v>0</v>
      </c>
      <c r="H66" s="4">
        <f t="shared" si="53"/>
        <v>23482</v>
      </c>
      <c r="I66" s="4">
        <f t="shared" si="53"/>
        <v>0</v>
      </c>
      <c r="J66" s="4">
        <f t="shared" si="53"/>
        <v>23482</v>
      </c>
      <c r="K66" s="4">
        <f t="shared" si="53"/>
        <v>0</v>
      </c>
      <c r="L66" s="4">
        <f t="shared" si="53"/>
        <v>23482</v>
      </c>
      <c r="M66" s="4">
        <f t="shared" si="53"/>
        <v>0</v>
      </c>
      <c r="N66" s="20">
        <f t="shared" si="48"/>
        <v>100</v>
      </c>
      <c r="O66" s="20">
        <f t="shared" si="49"/>
        <v>100</v>
      </c>
      <c r="P66" s="41"/>
    </row>
    <row r="67" spans="1:15" ht="45" hidden="1">
      <c r="A67" s="108"/>
      <c r="B67" s="2" t="s">
        <v>117</v>
      </c>
      <c r="C67" s="2" t="s">
        <v>34</v>
      </c>
      <c r="D67" s="2" t="s">
        <v>114</v>
      </c>
      <c r="E67" s="24" t="s">
        <v>76</v>
      </c>
      <c r="F67" s="5"/>
      <c r="G67" s="5">
        <f>F67</f>
        <v>0</v>
      </c>
      <c r="H67" s="5"/>
      <c r="I67" s="5">
        <f>H67</f>
        <v>0</v>
      </c>
      <c r="J67" s="5"/>
      <c r="K67" s="5">
        <f>J67</f>
        <v>0</v>
      </c>
      <c r="L67" s="5"/>
      <c r="M67" s="5">
        <f>L67</f>
        <v>0</v>
      </c>
      <c r="N67" s="23" t="e">
        <f t="shared" si="48"/>
        <v>#DIV/0!</v>
      </c>
      <c r="O67" s="23" t="e">
        <f t="shared" si="49"/>
        <v>#DIV/0!</v>
      </c>
    </row>
    <row r="68" spans="1:15" ht="33.75">
      <c r="A68" s="108"/>
      <c r="B68" s="2" t="s">
        <v>88</v>
      </c>
      <c r="C68" s="2" t="s">
        <v>34</v>
      </c>
      <c r="D68" s="2" t="s">
        <v>119</v>
      </c>
      <c r="E68" s="24" t="s">
        <v>51</v>
      </c>
      <c r="F68" s="5">
        <v>23482</v>
      </c>
      <c r="G68" s="5"/>
      <c r="H68" s="5">
        <v>23482</v>
      </c>
      <c r="I68" s="5"/>
      <c r="J68" s="5">
        <v>23482</v>
      </c>
      <c r="K68" s="5"/>
      <c r="L68" s="5">
        <v>23482</v>
      </c>
      <c r="M68" s="5"/>
      <c r="N68" s="23">
        <f t="shared" si="48"/>
        <v>100</v>
      </c>
      <c r="O68" s="23">
        <f t="shared" si="49"/>
        <v>100</v>
      </c>
    </row>
    <row r="69" spans="1:16" s="8" customFormat="1" ht="24" customHeight="1">
      <c r="A69" s="13" t="s">
        <v>39</v>
      </c>
      <c r="B69" s="110" t="s">
        <v>35</v>
      </c>
      <c r="C69" s="110"/>
      <c r="D69" s="110"/>
      <c r="E69" s="110"/>
      <c r="F69" s="4">
        <f>F70+F79</f>
        <v>52695</v>
      </c>
      <c r="G69" s="4">
        <f aca="true" t="shared" si="54" ref="G69:M69">G70+G79</f>
        <v>0</v>
      </c>
      <c r="H69" s="4">
        <f t="shared" si="54"/>
        <v>52695</v>
      </c>
      <c r="I69" s="4">
        <f t="shared" si="54"/>
        <v>0</v>
      </c>
      <c r="J69" s="4">
        <f t="shared" si="54"/>
        <v>52614</v>
      </c>
      <c r="K69" s="4">
        <f t="shared" si="54"/>
        <v>0</v>
      </c>
      <c r="L69" s="4">
        <f t="shared" si="54"/>
        <v>52614</v>
      </c>
      <c r="M69" s="4">
        <f t="shared" si="54"/>
        <v>0</v>
      </c>
      <c r="N69" s="20">
        <f t="shared" si="48"/>
        <v>99.8</v>
      </c>
      <c r="O69" s="20">
        <f t="shared" si="49"/>
        <v>100</v>
      </c>
      <c r="P69" s="41"/>
    </row>
    <row r="70" spans="1:16" s="8" customFormat="1" ht="24" customHeight="1">
      <c r="A70" s="13" t="s">
        <v>41</v>
      </c>
      <c r="B70" s="110" t="s">
        <v>60</v>
      </c>
      <c r="C70" s="110"/>
      <c r="D70" s="110"/>
      <c r="E70" s="110"/>
      <c r="F70" s="4">
        <f>SUM(F71:F78)</f>
        <v>52615</v>
      </c>
      <c r="G70" s="4">
        <f aca="true" t="shared" si="55" ref="G70:M70">SUM(G71:G78)</f>
        <v>0</v>
      </c>
      <c r="H70" s="4">
        <f t="shared" si="55"/>
        <v>52615</v>
      </c>
      <c r="I70" s="4">
        <f t="shared" si="55"/>
        <v>0</v>
      </c>
      <c r="J70" s="4">
        <f t="shared" si="55"/>
        <v>52614</v>
      </c>
      <c r="K70" s="4">
        <f t="shared" si="55"/>
        <v>0</v>
      </c>
      <c r="L70" s="4">
        <f t="shared" si="55"/>
        <v>52614</v>
      </c>
      <c r="M70" s="4">
        <f t="shared" si="55"/>
        <v>0</v>
      </c>
      <c r="N70" s="20">
        <f t="shared" si="48"/>
        <v>100</v>
      </c>
      <c r="O70" s="20">
        <f t="shared" si="49"/>
        <v>100</v>
      </c>
      <c r="P70" s="41"/>
    </row>
    <row r="71" spans="1:18" ht="53.25" customHeight="1">
      <c r="A71" s="2"/>
      <c r="B71" s="2" t="s">
        <v>86</v>
      </c>
      <c r="C71" s="2" t="s">
        <v>28</v>
      </c>
      <c r="D71" s="2" t="s">
        <v>196</v>
      </c>
      <c r="E71" s="24" t="s">
        <v>97</v>
      </c>
      <c r="F71" s="5">
        <v>52465</v>
      </c>
      <c r="G71" s="5"/>
      <c r="H71" s="5">
        <v>52465</v>
      </c>
      <c r="I71" s="5"/>
      <c r="J71" s="5">
        <v>52464</v>
      </c>
      <c r="K71" s="5"/>
      <c r="L71" s="5">
        <v>52464</v>
      </c>
      <c r="M71" s="5"/>
      <c r="N71" s="23">
        <f>ROUND(L71/F71*100,1)</f>
        <v>100</v>
      </c>
      <c r="O71" s="23">
        <f aca="true" t="shared" si="56" ref="O71:O78">ROUND(L71/J71*100,1)</f>
        <v>100</v>
      </c>
      <c r="Q71" s="7"/>
      <c r="R71" s="7"/>
    </row>
    <row r="72" spans="1:15" ht="49.5" customHeight="1">
      <c r="A72" s="2"/>
      <c r="B72" s="2" t="s">
        <v>86</v>
      </c>
      <c r="C72" s="2" t="s">
        <v>28</v>
      </c>
      <c r="D72" s="2" t="s">
        <v>241</v>
      </c>
      <c r="E72" s="24" t="s">
        <v>97</v>
      </c>
      <c r="F72" s="5">
        <v>150</v>
      </c>
      <c r="G72" s="5"/>
      <c r="H72" s="5">
        <v>150</v>
      </c>
      <c r="I72" s="5"/>
      <c r="J72" s="5">
        <v>150</v>
      </c>
      <c r="K72" s="5"/>
      <c r="L72" s="5">
        <v>150</v>
      </c>
      <c r="M72" s="5"/>
      <c r="N72" s="23">
        <f>ROUND(L72/F72*100,1)</f>
        <v>100</v>
      </c>
      <c r="O72" s="23">
        <f t="shared" si="56"/>
        <v>100</v>
      </c>
    </row>
    <row r="73" spans="1:15" ht="60" customHeight="1" hidden="1">
      <c r="A73" s="2"/>
      <c r="B73" s="2" t="s">
        <v>220</v>
      </c>
      <c r="C73" s="2" t="s">
        <v>28</v>
      </c>
      <c r="D73" s="2" t="s">
        <v>221</v>
      </c>
      <c r="E73" s="61" t="s">
        <v>222</v>
      </c>
      <c r="F73" s="5"/>
      <c r="G73" s="5">
        <f>F73</f>
        <v>0</v>
      </c>
      <c r="H73" s="5"/>
      <c r="I73" s="5">
        <f>H73</f>
        <v>0</v>
      </c>
      <c r="J73" s="5"/>
      <c r="K73" s="5">
        <f>J73</f>
        <v>0</v>
      </c>
      <c r="L73" s="5"/>
      <c r="M73" s="5">
        <f>L73</f>
        <v>0</v>
      </c>
      <c r="N73" s="23" t="e">
        <f>ROUND(L73/F73*100,1)</f>
        <v>#DIV/0!</v>
      </c>
      <c r="O73" s="23" t="e">
        <f t="shared" si="56"/>
        <v>#DIV/0!</v>
      </c>
    </row>
    <row r="74" spans="1:16" ht="60" customHeight="1" hidden="1">
      <c r="A74" s="2"/>
      <c r="B74" s="60" t="s">
        <v>153</v>
      </c>
      <c r="C74" s="2" t="s">
        <v>28</v>
      </c>
      <c r="D74" s="2" t="s">
        <v>156</v>
      </c>
      <c r="E74" s="122" t="s">
        <v>152</v>
      </c>
      <c r="F74" s="5"/>
      <c r="G74" s="5"/>
      <c r="H74" s="5"/>
      <c r="I74" s="5"/>
      <c r="J74" s="5"/>
      <c r="K74" s="5"/>
      <c r="L74" s="5"/>
      <c r="M74" s="5"/>
      <c r="N74" s="23" t="e">
        <f t="shared" si="48"/>
        <v>#DIV/0!</v>
      </c>
      <c r="O74" s="23" t="e">
        <f t="shared" si="56"/>
        <v>#DIV/0!</v>
      </c>
      <c r="P74" s="125"/>
    </row>
    <row r="75" spans="1:16" ht="60" customHeight="1" hidden="1">
      <c r="A75" s="2"/>
      <c r="B75" s="60" t="s">
        <v>153</v>
      </c>
      <c r="C75" s="2" t="s">
        <v>28</v>
      </c>
      <c r="D75" s="2" t="s">
        <v>155</v>
      </c>
      <c r="E75" s="123"/>
      <c r="F75" s="5"/>
      <c r="G75" s="5">
        <f>F75</f>
        <v>0</v>
      </c>
      <c r="H75" s="5"/>
      <c r="I75" s="5">
        <f>H75</f>
        <v>0</v>
      </c>
      <c r="J75" s="5"/>
      <c r="K75" s="5">
        <f>J75</f>
        <v>0</v>
      </c>
      <c r="L75" s="5"/>
      <c r="M75" s="5">
        <f>L75</f>
        <v>0</v>
      </c>
      <c r="N75" s="23" t="e">
        <f t="shared" si="48"/>
        <v>#DIV/0!</v>
      </c>
      <c r="O75" s="23" t="e">
        <f t="shared" si="56"/>
        <v>#DIV/0!</v>
      </c>
      <c r="P75" s="125"/>
    </row>
    <row r="76" spans="1:16" ht="60" customHeight="1" hidden="1">
      <c r="A76" s="2"/>
      <c r="B76" s="60" t="s">
        <v>158</v>
      </c>
      <c r="C76" s="2" t="s">
        <v>28</v>
      </c>
      <c r="D76" s="2" t="s">
        <v>197</v>
      </c>
      <c r="E76" s="63"/>
      <c r="F76" s="5"/>
      <c r="G76" s="5"/>
      <c r="H76" s="5"/>
      <c r="I76" s="5"/>
      <c r="J76" s="5"/>
      <c r="K76" s="5"/>
      <c r="L76" s="5"/>
      <c r="M76" s="5"/>
      <c r="N76" s="23" t="e">
        <f t="shared" si="48"/>
        <v>#DIV/0!</v>
      </c>
      <c r="O76" s="23" t="e">
        <f t="shared" si="56"/>
        <v>#DIV/0!</v>
      </c>
      <c r="P76" s="64"/>
    </row>
    <row r="77" spans="1:15" ht="60" customHeight="1" hidden="1">
      <c r="A77" s="2"/>
      <c r="B77" s="60" t="s">
        <v>158</v>
      </c>
      <c r="C77" s="2" t="s">
        <v>28</v>
      </c>
      <c r="D77" s="2" t="s">
        <v>199</v>
      </c>
      <c r="E77" s="63"/>
      <c r="F77" s="5"/>
      <c r="G77" s="5">
        <f>F77</f>
        <v>0</v>
      </c>
      <c r="H77" s="5"/>
      <c r="I77" s="5">
        <f>H77</f>
        <v>0</v>
      </c>
      <c r="J77" s="5"/>
      <c r="K77" s="5">
        <f>J77</f>
        <v>0</v>
      </c>
      <c r="L77" s="5"/>
      <c r="M77" s="5">
        <f>L77</f>
        <v>0</v>
      </c>
      <c r="N77" s="23" t="e">
        <f t="shared" si="48"/>
        <v>#DIV/0!</v>
      </c>
      <c r="O77" s="23" t="e">
        <f t="shared" si="56"/>
        <v>#DIV/0!</v>
      </c>
    </row>
    <row r="78" spans="1:15" ht="60" customHeight="1" hidden="1">
      <c r="A78" s="2"/>
      <c r="B78" s="60" t="s">
        <v>193</v>
      </c>
      <c r="C78" s="2" t="s">
        <v>28</v>
      </c>
      <c r="D78" s="2" t="s">
        <v>205</v>
      </c>
      <c r="E78" s="62" t="s">
        <v>194</v>
      </c>
      <c r="F78" s="5"/>
      <c r="G78" s="5"/>
      <c r="H78" s="5"/>
      <c r="I78" s="5"/>
      <c r="J78" s="5"/>
      <c r="K78" s="5"/>
      <c r="L78" s="5"/>
      <c r="M78" s="5"/>
      <c r="N78" s="23" t="e">
        <f>ROUND(L78/F78*100,1)</f>
        <v>#DIV/0!</v>
      </c>
      <c r="O78" s="23" t="e">
        <f t="shared" si="56"/>
        <v>#DIV/0!</v>
      </c>
    </row>
    <row r="79" spans="1:16" s="8" customFormat="1" ht="18.75" customHeight="1">
      <c r="A79" s="13" t="s">
        <v>40</v>
      </c>
      <c r="B79" s="110" t="s">
        <v>61</v>
      </c>
      <c r="C79" s="110"/>
      <c r="D79" s="110"/>
      <c r="E79" s="110"/>
      <c r="F79" s="4">
        <f aca="true" t="shared" si="57" ref="F79:M79">SUM(F80:F83)</f>
        <v>80</v>
      </c>
      <c r="G79" s="4">
        <f t="shared" si="57"/>
        <v>0</v>
      </c>
      <c r="H79" s="4">
        <f t="shared" si="57"/>
        <v>80</v>
      </c>
      <c r="I79" s="4">
        <f t="shared" si="57"/>
        <v>0</v>
      </c>
      <c r="J79" s="4">
        <f t="shared" si="57"/>
        <v>0</v>
      </c>
      <c r="K79" s="4">
        <f t="shared" si="57"/>
        <v>0</v>
      </c>
      <c r="L79" s="4">
        <f t="shared" si="57"/>
        <v>0</v>
      </c>
      <c r="M79" s="4">
        <f t="shared" si="57"/>
        <v>0</v>
      </c>
      <c r="N79" s="20">
        <f>ROUND(L79/F79*100,1)</f>
        <v>0</v>
      </c>
      <c r="O79" s="20"/>
      <c r="P79" s="41"/>
    </row>
    <row r="80" spans="1:15" ht="35.25" customHeight="1">
      <c r="A80" s="2"/>
      <c r="B80" s="2" t="s">
        <v>86</v>
      </c>
      <c r="C80" s="2" t="s">
        <v>29</v>
      </c>
      <c r="D80" s="2" t="s">
        <v>196</v>
      </c>
      <c r="E80" s="24" t="s">
        <v>95</v>
      </c>
      <c r="F80" s="5">
        <v>80</v>
      </c>
      <c r="G80" s="5"/>
      <c r="H80" s="5">
        <v>80</v>
      </c>
      <c r="I80" s="5"/>
      <c r="J80" s="5"/>
      <c r="K80" s="5"/>
      <c r="L80" s="5"/>
      <c r="M80" s="5"/>
      <c r="N80" s="23">
        <f>ROUND(L80/F80*100,1)</f>
        <v>0</v>
      </c>
      <c r="O80" s="23"/>
    </row>
    <row r="81" spans="1:16" ht="60" customHeight="1" hidden="1">
      <c r="A81" s="2"/>
      <c r="B81" s="2" t="s">
        <v>101</v>
      </c>
      <c r="C81" s="2" t="s">
        <v>29</v>
      </c>
      <c r="D81" s="2" t="s">
        <v>198</v>
      </c>
      <c r="E81" s="24" t="s">
        <v>109</v>
      </c>
      <c r="F81" s="5"/>
      <c r="G81" s="5"/>
      <c r="H81" s="5"/>
      <c r="I81" s="5"/>
      <c r="J81" s="5"/>
      <c r="K81" s="5"/>
      <c r="L81" s="5"/>
      <c r="M81" s="5"/>
      <c r="N81" s="23" t="e">
        <f>ROUND(L81/F81*100,1)</f>
        <v>#DIV/0!</v>
      </c>
      <c r="O81" s="23"/>
      <c r="P81" s="125"/>
    </row>
    <row r="82" spans="1:16" ht="60" customHeight="1" hidden="1">
      <c r="A82" s="2"/>
      <c r="B82" s="2" t="s">
        <v>101</v>
      </c>
      <c r="C82" s="2" t="s">
        <v>29</v>
      </c>
      <c r="D82" s="2" t="s">
        <v>200</v>
      </c>
      <c r="E82" s="24" t="s">
        <v>108</v>
      </c>
      <c r="F82" s="5"/>
      <c r="G82" s="5">
        <f>F82</f>
        <v>0</v>
      </c>
      <c r="H82" s="5"/>
      <c r="I82" s="5">
        <f>H82</f>
        <v>0</v>
      </c>
      <c r="J82" s="5"/>
      <c r="K82" s="5">
        <f>J82</f>
        <v>0</v>
      </c>
      <c r="L82" s="5"/>
      <c r="M82" s="5">
        <f>L82</f>
        <v>0</v>
      </c>
      <c r="N82" s="23"/>
      <c r="O82" s="23"/>
      <c r="P82" s="125"/>
    </row>
    <row r="83" spans="1:15" ht="60" customHeight="1" hidden="1">
      <c r="A83" s="2"/>
      <c r="B83" s="2" t="s">
        <v>131</v>
      </c>
      <c r="C83" s="2" t="s">
        <v>29</v>
      </c>
      <c r="D83" s="2" t="s">
        <v>200</v>
      </c>
      <c r="E83" s="24" t="s">
        <v>108</v>
      </c>
      <c r="F83" s="5"/>
      <c r="G83" s="5">
        <f>F83</f>
        <v>0</v>
      </c>
      <c r="H83" s="5"/>
      <c r="I83" s="5">
        <f>H83</f>
        <v>0</v>
      </c>
      <c r="J83" s="5"/>
      <c r="K83" s="5">
        <f>J83</f>
        <v>0</v>
      </c>
      <c r="L83" s="5"/>
      <c r="M83" s="5">
        <f>L83</f>
        <v>0</v>
      </c>
      <c r="N83" s="23" t="e">
        <f aca="true" t="shared" si="58" ref="N83:N89">ROUND(L83/F83*100,1)</f>
        <v>#DIV/0!</v>
      </c>
      <c r="O83" s="23" t="e">
        <f aca="true" t="shared" si="59" ref="O83:O89">ROUND(L83/J83*100,1)</f>
        <v>#DIV/0!</v>
      </c>
    </row>
    <row r="84" spans="1:16" s="8" customFormat="1" ht="26.25" customHeight="1">
      <c r="A84" s="13" t="s">
        <v>68</v>
      </c>
      <c r="B84" s="110" t="s">
        <v>79</v>
      </c>
      <c r="C84" s="110"/>
      <c r="D84" s="110"/>
      <c r="E84" s="110"/>
      <c r="F84" s="4">
        <f aca="true" t="shared" si="60" ref="F84:M84">SUM(F85:F86)</f>
        <v>8</v>
      </c>
      <c r="G84" s="4">
        <f t="shared" si="60"/>
        <v>0</v>
      </c>
      <c r="H84" s="4">
        <f t="shared" si="60"/>
        <v>8</v>
      </c>
      <c r="I84" s="4">
        <f t="shared" si="60"/>
        <v>0</v>
      </c>
      <c r="J84" s="4">
        <f t="shared" si="60"/>
        <v>8</v>
      </c>
      <c r="K84" s="4">
        <f t="shared" si="60"/>
        <v>0</v>
      </c>
      <c r="L84" s="4">
        <f>SUM(L85:L86)</f>
        <v>8</v>
      </c>
      <c r="M84" s="4">
        <f t="shared" si="60"/>
        <v>0</v>
      </c>
      <c r="N84" s="20">
        <f t="shared" si="58"/>
        <v>100</v>
      </c>
      <c r="O84" s="20">
        <f t="shared" si="59"/>
        <v>100</v>
      </c>
      <c r="P84" s="41"/>
    </row>
    <row r="85" spans="1:16" ht="33.75">
      <c r="A85" s="2" t="s">
        <v>69</v>
      </c>
      <c r="B85" s="2" t="s">
        <v>86</v>
      </c>
      <c r="C85" s="2" t="s">
        <v>28</v>
      </c>
      <c r="D85" s="58" t="s">
        <v>112</v>
      </c>
      <c r="E85" s="59" t="s">
        <v>14</v>
      </c>
      <c r="F85" s="5">
        <v>8</v>
      </c>
      <c r="G85" s="5"/>
      <c r="H85" s="5">
        <v>8</v>
      </c>
      <c r="I85" s="5"/>
      <c r="J85" s="5">
        <v>8</v>
      </c>
      <c r="K85" s="5"/>
      <c r="L85" s="5">
        <v>8</v>
      </c>
      <c r="M85" s="5"/>
      <c r="N85" s="23">
        <f t="shared" si="58"/>
        <v>100</v>
      </c>
      <c r="O85" s="23">
        <f t="shared" si="59"/>
        <v>100</v>
      </c>
      <c r="P85" s="10"/>
    </row>
    <row r="86" spans="1:16" ht="27.75" customHeight="1">
      <c r="A86" s="2" t="s">
        <v>70</v>
      </c>
      <c r="B86" s="2" t="s">
        <v>86</v>
      </c>
      <c r="C86" s="2" t="s">
        <v>29</v>
      </c>
      <c r="D86" s="58" t="s">
        <v>112</v>
      </c>
      <c r="E86" s="59" t="s">
        <v>15</v>
      </c>
      <c r="F86" s="5"/>
      <c r="G86" s="5"/>
      <c r="H86" s="5"/>
      <c r="I86" s="5"/>
      <c r="J86" s="5"/>
      <c r="K86" s="5"/>
      <c r="L86" s="5"/>
      <c r="M86" s="5"/>
      <c r="N86" s="23" t="e">
        <f t="shared" si="58"/>
        <v>#DIV/0!</v>
      </c>
      <c r="O86" s="23"/>
      <c r="P86" s="10"/>
    </row>
    <row r="87" spans="1:16" s="8" customFormat="1" ht="60" customHeight="1" hidden="1">
      <c r="A87" s="57" t="s">
        <v>46</v>
      </c>
      <c r="B87" s="110" t="s">
        <v>159</v>
      </c>
      <c r="C87" s="110"/>
      <c r="D87" s="110"/>
      <c r="E87" s="110"/>
      <c r="F87" s="4">
        <f aca="true" t="shared" si="61" ref="F87:M87">F88+F90</f>
        <v>0</v>
      </c>
      <c r="G87" s="4">
        <f t="shared" si="61"/>
        <v>0</v>
      </c>
      <c r="H87" s="4">
        <f t="shared" si="61"/>
        <v>0</v>
      </c>
      <c r="I87" s="4">
        <f t="shared" si="61"/>
        <v>0</v>
      </c>
      <c r="J87" s="4">
        <f t="shared" si="61"/>
        <v>0</v>
      </c>
      <c r="K87" s="4">
        <f t="shared" si="61"/>
        <v>0</v>
      </c>
      <c r="L87" s="4">
        <f t="shared" si="61"/>
        <v>0</v>
      </c>
      <c r="M87" s="4">
        <f t="shared" si="61"/>
        <v>0</v>
      </c>
      <c r="N87" s="20" t="e">
        <f t="shared" si="58"/>
        <v>#DIV/0!</v>
      </c>
      <c r="O87" s="20" t="e">
        <f t="shared" si="59"/>
        <v>#DIV/0!</v>
      </c>
      <c r="P87" s="41"/>
    </row>
    <row r="88" spans="1:15" ht="60" customHeight="1" hidden="1">
      <c r="A88" s="2" t="s">
        <v>45</v>
      </c>
      <c r="B88" s="107" t="s">
        <v>60</v>
      </c>
      <c r="C88" s="107"/>
      <c r="D88" s="107"/>
      <c r="E88" s="107"/>
      <c r="F88" s="5">
        <f aca="true" t="shared" si="62" ref="F88:M88">F89</f>
        <v>0</v>
      </c>
      <c r="G88" s="5">
        <f t="shared" si="62"/>
        <v>0</v>
      </c>
      <c r="H88" s="5">
        <f t="shared" si="62"/>
        <v>0</v>
      </c>
      <c r="I88" s="5">
        <f t="shared" si="62"/>
        <v>0</v>
      </c>
      <c r="J88" s="5">
        <f t="shared" si="62"/>
        <v>0</v>
      </c>
      <c r="K88" s="5">
        <f t="shared" si="62"/>
        <v>0</v>
      </c>
      <c r="L88" s="5">
        <f t="shared" si="62"/>
        <v>0</v>
      </c>
      <c r="M88" s="5">
        <f t="shared" si="62"/>
        <v>0</v>
      </c>
      <c r="N88" s="23" t="e">
        <f t="shared" si="58"/>
        <v>#DIV/0!</v>
      </c>
      <c r="O88" s="23" t="e">
        <f t="shared" si="59"/>
        <v>#DIV/0!</v>
      </c>
    </row>
    <row r="89" spans="1:15" ht="60" customHeight="1" hidden="1">
      <c r="A89" s="2"/>
      <c r="B89" s="2" t="s">
        <v>169</v>
      </c>
      <c r="C89" s="2" t="s">
        <v>28</v>
      </c>
      <c r="D89" s="2" t="s">
        <v>119</v>
      </c>
      <c r="E89" s="24" t="s">
        <v>54</v>
      </c>
      <c r="F89" s="5"/>
      <c r="G89" s="5"/>
      <c r="H89" s="5"/>
      <c r="I89" s="5"/>
      <c r="J89" s="5"/>
      <c r="K89" s="5"/>
      <c r="L89" s="5"/>
      <c r="M89" s="5"/>
      <c r="N89" s="23" t="e">
        <f t="shared" si="58"/>
        <v>#DIV/0!</v>
      </c>
      <c r="O89" s="23" t="e">
        <f t="shared" si="59"/>
        <v>#DIV/0!</v>
      </c>
    </row>
    <row r="90" spans="1:15" ht="60" customHeight="1" hidden="1">
      <c r="A90" s="2" t="s">
        <v>47</v>
      </c>
      <c r="B90" s="107" t="s">
        <v>61</v>
      </c>
      <c r="C90" s="107"/>
      <c r="D90" s="107"/>
      <c r="E90" s="107"/>
      <c r="F90" s="5">
        <f aca="true" t="shared" si="63" ref="F90:M90">F91</f>
        <v>0</v>
      </c>
      <c r="G90" s="5">
        <f t="shared" si="63"/>
        <v>0</v>
      </c>
      <c r="H90" s="5">
        <f t="shared" si="63"/>
        <v>0</v>
      </c>
      <c r="I90" s="5">
        <f t="shared" si="63"/>
        <v>0</v>
      </c>
      <c r="J90" s="5">
        <f t="shared" si="63"/>
        <v>0</v>
      </c>
      <c r="K90" s="5">
        <f t="shared" si="63"/>
        <v>0</v>
      </c>
      <c r="L90" s="5">
        <f t="shared" si="63"/>
        <v>0</v>
      </c>
      <c r="M90" s="5">
        <f t="shared" si="63"/>
        <v>0</v>
      </c>
      <c r="N90" s="20"/>
      <c r="O90" s="20"/>
    </row>
    <row r="91" spans="1:15" ht="60" customHeight="1" hidden="1">
      <c r="A91" s="2"/>
      <c r="B91" s="2" t="s">
        <v>169</v>
      </c>
      <c r="C91" s="2" t="s">
        <v>29</v>
      </c>
      <c r="D91" s="2" t="s">
        <v>119</v>
      </c>
      <c r="E91" s="24" t="s">
        <v>55</v>
      </c>
      <c r="F91" s="5"/>
      <c r="G91" s="5"/>
      <c r="H91" s="5"/>
      <c r="I91" s="5"/>
      <c r="J91" s="5"/>
      <c r="K91" s="5"/>
      <c r="L91" s="5"/>
      <c r="M91" s="5"/>
      <c r="N91" s="20"/>
      <c r="O91" s="20"/>
    </row>
    <row r="92" spans="1:16" s="8" customFormat="1" ht="60" customHeight="1" hidden="1">
      <c r="A92" s="57" t="s">
        <v>48</v>
      </c>
      <c r="B92" s="110" t="s">
        <v>161</v>
      </c>
      <c r="C92" s="110"/>
      <c r="D92" s="110"/>
      <c r="E92" s="110"/>
      <c r="F92" s="4">
        <f aca="true" t="shared" si="64" ref="F92:M92">F93+F95</f>
        <v>0</v>
      </c>
      <c r="G92" s="4">
        <f t="shared" si="64"/>
        <v>0</v>
      </c>
      <c r="H92" s="4">
        <f t="shared" si="64"/>
        <v>0</v>
      </c>
      <c r="I92" s="4">
        <f t="shared" si="64"/>
        <v>0</v>
      </c>
      <c r="J92" s="4">
        <f t="shared" si="64"/>
        <v>0</v>
      </c>
      <c r="K92" s="4">
        <f t="shared" si="64"/>
        <v>0</v>
      </c>
      <c r="L92" s="4">
        <f t="shared" si="64"/>
        <v>0</v>
      </c>
      <c r="M92" s="4">
        <f t="shared" si="64"/>
        <v>0</v>
      </c>
      <c r="N92" s="20" t="e">
        <f aca="true" t="shared" si="65" ref="N92:N99">ROUND(L92/F92*100,1)</f>
        <v>#DIV/0!</v>
      </c>
      <c r="O92" s="20" t="e">
        <f aca="true" t="shared" si="66" ref="O92:O99">ROUND(L92/J92*100,1)</f>
        <v>#DIV/0!</v>
      </c>
      <c r="P92" s="41"/>
    </row>
    <row r="93" spans="1:15" ht="60" customHeight="1" hidden="1">
      <c r="A93" s="2" t="s">
        <v>49</v>
      </c>
      <c r="B93" s="107" t="s">
        <v>60</v>
      </c>
      <c r="C93" s="107"/>
      <c r="D93" s="107"/>
      <c r="E93" s="107"/>
      <c r="F93" s="5">
        <f aca="true" t="shared" si="67" ref="F93:M93">F94</f>
        <v>0</v>
      </c>
      <c r="G93" s="5">
        <f t="shared" si="67"/>
        <v>0</v>
      </c>
      <c r="H93" s="5">
        <f t="shared" si="67"/>
        <v>0</v>
      </c>
      <c r="I93" s="5">
        <f t="shared" si="67"/>
        <v>0</v>
      </c>
      <c r="J93" s="5">
        <f t="shared" si="67"/>
        <v>0</v>
      </c>
      <c r="K93" s="5">
        <f t="shared" si="67"/>
        <v>0</v>
      </c>
      <c r="L93" s="5">
        <f t="shared" si="67"/>
        <v>0</v>
      </c>
      <c r="M93" s="5">
        <f t="shared" si="67"/>
        <v>0</v>
      </c>
      <c r="N93" s="23" t="e">
        <f t="shared" si="65"/>
        <v>#DIV/0!</v>
      </c>
      <c r="O93" s="23" t="e">
        <f t="shared" si="66"/>
        <v>#DIV/0!</v>
      </c>
    </row>
    <row r="94" spans="1:15" ht="60" customHeight="1" hidden="1">
      <c r="A94" s="2"/>
      <c r="B94" s="2" t="s">
        <v>172</v>
      </c>
      <c r="C94" s="2" t="s">
        <v>28</v>
      </c>
      <c r="D94" s="2" t="s">
        <v>119</v>
      </c>
      <c r="E94" s="24" t="s">
        <v>54</v>
      </c>
      <c r="F94" s="5"/>
      <c r="G94" s="5"/>
      <c r="H94" s="5"/>
      <c r="I94" s="5"/>
      <c r="J94" s="5"/>
      <c r="K94" s="5"/>
      <c r="L94" s="5"/>
      <c r="M94" s="5"/>
      <c r="N94" s="23" t="e">
        <f t="shared" si="65"/>
        <v>#DIV/0!</v>
      </c>
      <c r="O94" s="23" t="e">
        <f t="shared" si="66"/>
        <v>#DIV/0!</v>
      </c>
    </row>
    <row r="95" spans="1:15" ht="60" customHeight="1" hidden="1">
      <c r="A95" s="2" t="s">
        <v>63</v>
      </c>
      <c r="B95" s="107" t="s">
        <v>61</v>
      </c>
      <c r="C95" s="107"/>
      <c r="D95" s="107"/>
      <c r="E95" s="107"/>
      <c r="F95" s="5">
        <f aca="true" t="shared" si="68" ref="F95:M95">F96</f>
        <v>0</v>
      </c>
      <c r="G95" s="5">
        <f t="shared" si="68"/>
        <v>0</v>
      </c>
      <c r="H95" s="5">
        <f t="shared" si="68"/>
        <v>0</v>
      </c>
      <c r="I95" s="5">
        <f t="shared" si="68"/>
        <v>0</v>
      </c>
      <c r="J95" s="5">
        <f t="shared" si="68"/>
        <v>0</v>
      </c>
      <c r="K95" s="5">
        <f t="shared" si="68"/>
        <v>0</v>
      </c>
      <c r="L95" s="5">
        <f t="shared" si="68"/>
        <v>0</v>
      </c>
      <c r="M95" s="5">
        <f t="shared" si="68"/>
        <v>0</v>
      </c>
      <c r="N95" s="23" t="e">
        <f t="shared" si="65"/>
        <v>#DIV/0!</v>
      </c>
      <c r="O95" s="23" t="e">
        <f t="shared" si="66"/>
        <v>#DIV/0!</v>
      </c>
    </row>
    <row r="96" spans="1:15" ht="60" customHeight="1" hidden="1">
      <c r="A96" s="2"/>
      <c r="B96" s="2" t="s">
        <v>172</v>
      </c>
      <c r="C96" s="2" t="s">
        <v>29</v>
      </c>
      <c r="D96" s="2" t="s">
        <v>119</v>
      </c>
      <c r="E96" s="24" t="s">
        <v>55</v>
      </c>
      <c r="F96" s="5"/>
      <c r="G96" s="5"/>
      <c r="H96" s="5"/>
      <c r="I96" s="5"/>
      <c r="J96" s="5"/>
      <c r="K96" s="5"/>
      <c r="L96" s="5"/>
      <c r="M96" s="5"/>
      <c r="N96" s="23" t="e">
        <f t="shared" si="65"/>
        <v>#DIV/0!</v>
      </c>
      <c r="O96" s="23" t="e">
        <f t="shared" si="66"/>
        <v>#DIV/0!</v>
      </c>
    </row>
    <row r="97" spans="1:15" ht="17.25" customHeight="1">
      <c r="A97" s="57" t="s">
        <v>176</v>
      </c>
      <c r="B97" s="119" t="s">
        <v>207</v>
      </c>
      <c r="C97" s="119"/>
      <c r="D97" s="119"/>
      <c r="E97" s="119"/>
      <c r="F97" s="4">
        <f>F98</f>
        <v>0</v>
      </c>
      <c r="G97" s="4">
        <f aca="true" t="shared" si="69" ref="G97:M97">G98</f>
        <v>0</v>
      </c>
      <c r="H97" s="4">
        <f t="shared" si="69"/>
        <v>0</v>
      </c>
      <c r="I97" s="4">
        <f t="shared" si="69"/>
        <v>0</v>
      </c>
      <c r="J97" s="4">
        <f t="shared" si="69"/>
        <v>0</v>
      </c>
      <c r="K97" s="4">
        <f t="shared" si="69"/>
        <v>0</v>
      </c>
      <c r="L97" s="4">
        <f t="shared" si="69"/>
        <v>0</v>
      </c>
      <c r="M97" s="4">
        <f t="shared" si="69"/>
        <v>0</v>
      </c>
      <c r="N97" s="20" t="e">
        <f>ROUND(L97/F97*100,1)</f>
        <v>#DIV/0!</v>
      </c>
      <c r="O97" s="20" t="e">
        <f t="shared" si="66"/>
        <v>#DIV/0!</v>
      </c>
    </row>
    <row r="98" spans="1:15" ht="21" customHeight="1">
      <c r="A98" s="2" t="s">
        <v>178</v>
      </c>
      <c r="B98" s="107" t="s">
        <v>60</v>
      </c>
      <c r="C98" s="107"/>
      <c r="D98" s="107"/>
      <c r="E98" s="107"/>
      <c r="F98" s="5">
        <f aca="true" t="shared" si="70" ref="F98:M98">F99</f>
        <v>0</v>
      </c>
      <c r="G98" s="5">
        <f t="shared" si="70"/>
        <v>0</v>
      </c>
      <c r="H98" s="5">
        <f t="shared" si="70"/>
        <v>0</v>
      </c>
      <c r="I98" s="5">
        <f t="shared" si="70"/>
        <v>0</v>
      </c>
      <c r="J98" s="5">
        <f t="shared" si="70"/>
        <v>0</v>
      </c>
      <c r="K98" s="5">
        <f t="shared" si="70"/>
        <v>0</v>
      </c>
      <c r="L98" s="5">
        <f t="shared" si="70"/>
        <v>0</v>
      </c>
      <c r="M98" s="5">
        <f t="shared" si="70"/>
        <v>0</v>
      </c>
      <c r="N98" s="23" t="e">
        <f>ROUND(L98/F98*100,1)</f>
        <v>#DIV/0!</v>
      </c>
      <c r="O98" s="23" t="e">
        <f t="shared" si="66"/>
        <v>#DIV/0!</v>
      </c>
    </row>
    <row r="99" spans="1:15" ht="57" customHeight="1">
      <c r="A99" s="2"/>
      <c r="B99" s="2" t="s">
        <v>242</v>
      </c>
      <c r="C99" s="2" t="s">
        <v>28</v>
      </c>
      <c r="D99" s="2" t="s">
        <v>119</v>
      </c>
      <c r="E99" s="24" t="s">
        <v>55</v>
      </c>
      <c r="F99" s="5"/>
      <c r="G99" s="5"/>
      <c r="H99" s="5"/>
      <c r="I99" s="5"/>
      <c r="J99" s="5"/>
      <c r="K99" s="5"/>
      <c r="L99" s="5"/>
      <c r="M99" s="5"/>
      <c r="N99" s="23" t="e">
        <f t="shared" si="65"/>
        <v>#DIV/0!</v>
      </c>
      <c r="O99" s="23" t="e">
        <f t="shared" si="66"/>
        <v>#DIV/0!</v>
      </c>
    </row>
    <row r="100" spans="1:15" ht="24.75" customHeight="1">
      <c r="A100" s="118" t="s">
        <v>189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1:16" s="8" customFormat="1" ht="47.25" customHeight="1">
      <c r="A101" s="12"/>
      <c r="B101" s="110" t="s">
        <v>12</v>
      </c>
      <c r="C101" s="110"/>
      <c r="D101" s="110"/>
      <c r="E101" s="110"/>
      <c r="F101" s="4">
        <f aca="true" t="shared" si="71" ref="F101:M101">F102+F117</f>
        <v>58759</v>
      </c>
      <c r="G101" s="4">
        <f t="shared" si="71"/>
        <v>4814</v>
      </c>
      <c r="H101" s="4">
        <f t="shared" si="71"/>
        <v>58758</v>
      </c>
      <c r="I101" s="4">
        <f t="shared" si="71"/>
        <v>4813</v>
      </c>
      <c r="J101" s="4">
        <f t="shared" si="71"/>
        <v>58758</v>
      </c>
      <c r="K101" s="4">
        <f t="shared" si="71"/>
        <v>4813</v>
      </c>
      <c r="L101" s="4">
        <f t="shared" si="71"/>
        <v>58758</v>
      </c>
      <c r="M101" s="4">
        <f t="shared" si="71"/>
        <v>4813</v>
      </c>
      <c r="N101" s="20">
        <f aca="true" t="shared" si="72" ref="N101:N119">ROUND(L101/F101*100,1)</f>
        <v>100</v>
      </c>
      <c r="O101" s="20">
        <f aca="true" t="shared" si="73" ref="O101:O117">ROUND(L101/J101*100,1)</f>
        <v>100</v>
      </c>
      <c r="P101" s="41"/>
    </row>
    <row r="102" spans="1:16" s="8" customFormat="1" ht="34.5" customHeight="1">
      <c r="A102" s="13" t="s">
        <v>44</v>
      </c>
      <c r="B102" s="110" t="s">
        <v>151</v>
      </c>
      <c r="C102" s="110"/>
      <c r="D102" s="110"/>
      <c r="E102" s="110"/>
      <c r="F102" s="4">
        <f aca="true" t="shared" si="74" ref="F102:M102">F103+F107+F114</f>
        <v>58759</v>
      </c>
      <c r="G102" s="4">
        <f t="shared" si="74"/>
        <v>4814</v>
      </c>
      <c r="H102" s="4">
        <f t="shared" si="74"/>
        <v>58758</v>
      </c>
      <c r="I102" s="4">
        <f t="shared" si="74"/>
        <v>4813</v>
      </c>
      <c r="J102" s="4">
        <f t="shared" si="74"/>
        <v>58758</v>
      </c>
      <c r="K102" s="4">
        <f t="shared" si="74"/>
        <v>4813</v>
      </c>
      <c r="L102" s="4">
        <f t="shared" si="74"/>
        <v>58758</v>
      </c>
      <c r="M102" s="4">
        <f t="shared" si="74"/>
        <v>4813</v>
      </c>
      <c r="N102" s="20">
        <f t="shared" si="72"/>
        <v>100</v>
      </c>
      <c r="O102" s="20">
        <f t="shared" si="73"/>
        <v>100</v>
      </c>
      <c r="P102" s="41"/>
    </row>
    <row r="103" spans="1:16" s="8" customFormat="1" ht="23.25" customHeight="1">
      <c r="A103" s="13" t="s">
        <v>37</v>
      </c>
      <c r="B103" s="110" t="s">
        <v>13</v>
      </c>
      <c r="C103" s="110"/>
      <c r="D103" s="110"/>
      <c r="E103" s="110"/>
      <c r="F103" s="4">
        <f aca="true" t="shared" si="75" ref="F103:M103">F104</f>
        <v>51722</v>
      </c>
      <c r="G103" s="4">
        <f t="shared" si="75"/>
        <v>0</v>
      </c>
      <c r="H103" s="4">
        <f t="shared" si="75"/>
        <v>51722</v>
      </c>
      <c r="I103" s="4">
        <f t="shared" si="75"/>
        <v>0</v>
      </c>
      <c r="J103" s="4">
        <f t="shared" si="75"/>
        <v>51722</v>
      </c>
      <c r="K103" s="4">
        <f t="shared" si="75"/>
        <v>0</v>
      </c>
      <c r="L103" s="4">
        <f t="shared" si="75"/>
        <v>51722</v>
      </c>
      <c r="M103" s="4">
        <f t="shared" si="75"/>
        <v>0</v>
      </c>
      <c r="N103" s="20">
        <f t="shared" si="72"/>
        <v>100</v>
      </c>
      <c r="O103" s="20">
        <f t="shared" si="73"/>
        <v>100</v>
      </c>
      <c r="P103" s="41"/>
    </row>
    <row r="104" spans="1:15" ht="21" customHeight="1">
      <c r="A104" s="13" t="s">
        <v>42</v>
      </c>
      <c r="B104" s="110" t="s">
        <v>61</v>
      </c>
      <c r="C104" s="110"/>
      <c r="D104" s="110"/>
      <c r="E104" s="110"/>
      <c r="F104" s="4">
        <f aca="true" t="shared" si="76" ref="F104:M104">F105+F106</f>
        <v>51722</v>
      </c>
      <c r="G104" s="4">
        <f t="shared" si="76"/>
        <v>0</v>
      </c>
      <c r="H104" s="4">
        <f t="shared" si="76"/>
        <v>51722</v>
      </c>
      <c r="I104" s="4">
        <f t="shared" si="76"/>
        <v>0</v>
      </c>
      <c r="J104" s="4">
        <f t="shared" si="76"/>
        <v>51722</v>
      </c>
      <c r="K104" s="4">
        <f t="shared" si="76"/>
        <v>0</v>
      </c>
      <c r="L104" s="4">
        <f t="shared" si="76"/>
        <v>51722</v>
      </c>
      <c r="M104" s="4">
        <f t="shared" si="76"/>
        <v>0</v>
      </c>
      <c r="N104" s="20">
        <f t="shared" si="72"/>
        <v>100</v>
      </c>
      <c r="O104" s="20">
        <f t="shared" si="73"/>
        <v>100</v>
      </c>
    </row>
    <row r="105" spans="1:15" ht="45" hidden="1">
      <c r="A105" s="108"/>
      <c r="B105" s="2" t="s">
        <v>117</v>
      </c>
      <c r="C105" s="2" t="s">
        <v>34</v>
      </c>
      <c r="D105" s="2" t="s">
        <v>114</v>
      </c>
      <c r="E105" s="24" t="s">
        <v>64</v>
      </c>
      <c r="F105" s="5"/>
      <c r="G105" s="5">
        <f>F105</f>
        <v>0</v>
      </c>
      <c r="H105" s="5"/>
      <c r="I105" s="5">
        <f>H105</f>
        <v>0</v>
      </c>
      <c r="J105" s="5"/>
      <c r="K105" s="5">
        <f>J105</f>
        <v>0</v>
      </c>
      <c r="L105" s="5"/>
      <c r="M105" s="5">
        <f>L105</f>
        <v>0</v>
      </c>
      <c r="N105" s="23" t="e">
        <f t="shared" si="72"/>
        <v>#DIV/0!</v>
      </c>
      <c r="O105" s="23" t="e">
        <f t="shared" si="73"/>
        <v>#DIV/0!</v>
      </c>
    </row>
    <row r="106" spans="1:16" s="8" customFormat="1" ht="36.75" customHeight="1">
      <c r="A106" s="108"/>
      <c r="B106" s="2" t="s">
        <v>89</v>
      </c>
      <c r="C106" s="2" t="s">
        <v>34</v>
      </c>
      <c r="D106" s="2" t="s">
        <v>119</v>
      </c>
      <c r="E106" s="24" t="s">
        <v>51</v>
      </c>
      <c r="F106" s="5">
        <f>51216+506</f>
        <v>51722</v>
      </c>
      <c r="G106" s="5"/>
      <c r="H106" s="5">
        <f>51216+506</f>
        <v>51722</v>
      </c>
      <c r="I106" s="5"/>
      <c r="J106" s="5">
        <v>51722</v>
      </c>
      <c r="K106" s="5"/>
      <c r="L106" s="5">
        <v>51722</v>
      </c>
      <c r="M106" s="5"/>
      <c r="N106" s="23">
        <f t="shared" si="72"/>
        <v>100</v>
      </c>
      <c r="O106" s="23">
        <f t="shared" si="73"/>
        <v>100</v>
      </c>
      <c r="P106" s="41"/>
    </row>
    <row r="107" spans="1:16" ht="25.5" customHeight="1">
      <c r="A107" s="13" t="s">
        <v>39</v>
      </c>
      <c r="B107" s="110" t="s">
        <v>35</v>
      </c>
      <c r="C107" s="110"/>
      <c r="D107" s="110"/>
      <c r="E107" s="110"/>
      <c r="F107" s="4">
        <f>SUM(F108:F113)</f>
        <v>7033</v>
      </c>
      <c r="G107" s="4">
        <f aca="true" t="shared" si="77" ref="G107:M107">SUM(G108:G113)</f>
        <v>4814</v>
      </c>
      <c r="H107" s="4">
        <f t="shared" si="77"/>
        <v>7032</v>
      </c>
      <c r="I107" s="4">
        <f t="shared" si="77"/>
        <v>4813</v>
      </c>
      <c r="J107" s="4">
        <f t="shared" si="77"/>
        <v>7032</v>
      </c>
      <c r="K107" s="4">
        <f t="shared" si="77"/>
        <v>4813</v>
      </c>
      <c r="L107" s="4">
        <f t="shared" si="77"/>
        <v>7032</v>
      </c>
      <c r="M107" s="4">
        <f t="shared" si="77"/>
        <v>4813</v>
      </c>
      <c r="N107" s="20">
        <f>ROUND(L107/F107*100,1)</f>
        <v>100</v>
      </c>
      <c r="O107" s="20">
        <f>ROUND(L107/J107*100,1)</f>
        <v>100</v>
      </c>
      <c r="P107" s="85"/>
    </row>
    <row r="108" spans="1:15" ht="33.75" hidden="1">
      <c r="A108" s="2" t="s">
        <v>40</v>
      </c>
      <c r="B108" s="2" t="s">
        <v>94</v>
      </c>
      <c r="C108" s="2" t="s">
        <v>29</v>
      </c>
      <c r="D108" s="2" t="s">
        <v>192</v>
      </c>
      <c r="E108" s="24" t="s">
        <v>51</v>
      </c>
      <c r="F108" s="5"/>
      <c r="G108" s="5"/>
      <c r="H108" s="5"/>
      <c r="I108" s="5"/>
      <c r="J108" s="5"/>
      <c r="K108" s="5"/>
      <c r="L108" s="5"/>
      <c r="M108" s="5"/>
      <c r="N108" s="23" t="e">
        <f>ROUND(L108/F108*100,1)</f>
        <v>#DIV/0!</v>
      </c>
      <c r="O108" s="23"/>
    </row>
    <row r="109" spans="1:16" ht="39.75" customHeight="1">
      <c r="A109" s="2" t="s">
        <v>40</v>
      </c>
      <c r="B109" s="2" t="s">
        <v>94</v>
      </c>
      <c r="C109" s="2" t="s">
        <v>29</v>
      </c>
      <c r="D109" s="2" t="s">
        <v>196</v>
      </c>
      <c r="E109" s="24" t="s">
        <v>51</v>
      </c>
      <c r="F109" s="5">
        <v>219</v>
      </c>
      <c r="G109" s="5"/>
      <c r="H109" s="5">
        <v>219</v>
      </c>
      <c r="I109" s="5"/>
      <c r="J109" s="5">
        <v>219</v>
      </c>
      <c r="K109" s="5"/>
      <c r="L109" s="5">
        <v>219</v>
      </c>
      <c r="M109" s="5"/>
      <c r="N109" s="23">
        <f>ROUND(L109/F109*100,1)</f>
        <v>100</v>
      </c>
      <c r="O109" s="23"/>
      <c r="P109" s="65"/>
    </row>
    <row r="110" spans="1:17" ht="72" customHeight="1">
      <c r="A110" s="2" t="s">
        <v>40</v>
      </c>
      <c r="B110" s="2" t="s">
        <v>94</v>
      </c>
      <c r="C110" s="2" t="s">
        <v>29</v>
      </c>
      <c r="D110" s="2" t="s">
        <v>238</v>
      </c>
      <c r="E110" s="24" t="s">
        <v>239</v>
      </c>
      <c r="F110" s="5">
        <v>1747</v>
      </c>
      <c r="G110" s="5"/>
      <c r="H110" s="5">
        <v>1747</v>
      </c>
      <c r="I110" s="5"/>
      <c r="J110" s="5">
        <v>1747</v>
      </c>
      <c r="K110" s="5"/>
      <c r="L110" s="5">
        <v>1747</v>
      </c>
      <c r="M110" s="5"/>
      <c r="N110" s="23">
        <f>ROUND(L110/F110*100,1)</f>
        <v>100</v>
      </c>
      <c r="O110" s="23">
        <f>ROUND(L110/J110*100,1)</f>
        <v>100</v>
      </c>
      <c r="P110" s="75"/>
      <c r="Q110" s="7"/>
    </row>
    <row r="111" spans="1:16" s="8" customFormat="1" ht="81" customHeight="1">
      <c r="A111" s="2" t="s">
        <v>40</v>
      </c>
      <c r="B111" s="2" t="s">
        <v>210</v>
      </c>
      <c r="C111" s="2" t="s">
        <v>29</v>
      </c>
      <c r="D111" s="2" t="s">
        <v>195</v>
      </c>
      <c r="E111" s="24" t="s">
        <v>214</v>
      </c>
      <c r="F111" s="5">
        <v>253</v>
      </c>
      <c r="G111" s="5"/>
      <c r="H111" s="5">
        <v>253</v>
      </c>
      <c r="I111" s="5"/>
      <c r="J111" s="5">
        <v>253</v>
      </c>
      <c r="K111" s="5"/>
      <c r="L111" s="5">
        <v>253</v>
      </c>
      <c r="M111" s="5"/>
      <c r="N111" s="23">
        <f t="shared" si="72"/>
        <v>100</v>
      </c>
      <c r="O111" s="23">
        <f>ROUND(L111/J111*100,1)</f>
        <v>100</v>
      </c>
      <c r="P111" s="125"/>
    </row>
    <row r="112" spans="1:16" s="8" customFormat="1" ht="84" customHeight="1">
      <c r="A112" s="2" t="s">
        <v>40</v>
      </c>
      <c r="B112" s="2" t="s">
        <v>210</v>
      </c>
      <c r="C112" s="2" t="s">
        <v>29</v>
      </c>
      <c r="D112" s="2" t="s">
        <v>195</v>
      </c>
      <c r="E112" s="24" t="s">
        <v>215</v>
      </c>
      <c r="F112" s="5">
        <v>674</v>
      </c>
      <c r="G112" s="5">
        <f>F112</f>
        <v>674</v>
      </c>
      <c r="H112" s="5">
        <v>674</v>
      </c>
      <c r="I112" s="5">
        <f>H112</f>
        <v>674</v>
      </c>
      <c r="J112" s="5">
        <v>674</v>
      </c>
      <c r="K112" s="5">
        <f>J112</f>
        <v>674</v>
      </c>
      <c r="L112" s="5">
        <v>674</v>
      </c>
      <c r="M112" s="5">
        <f>L112</f>
        <v>674</v>
      </c>
      <c r="N112" s="23">
        <f>ROUND(L112/F112*100,1)</f>
        <v>100</v>
      </c>
      <c r="O112" s="23">
        <f>ROUND(L112/J112*100,1)</f>
        <v>100</v>
      </c>
      <c r="P112" s="125"/>
    </row>
    <row r="113" spans="1:16" s="8" customFormat="1" ht="81.75" customHeight="1">
      <c r="A113" s="2" t="s">
        <v>40</v>
      </c>
      <c r="B113" s="2" t="s">
        <v>210</v>
      </c>
      <c r="C113" s="2" t="s">
        <v>29</v>
      </c>
      <c r="D113" s="2" t="s">
        <v>195</v>
      </c>
      <c r="E113" s="24" t="s">
        <v>216</v>
      </c>
      <c r="F113" s="5">
        <f>4139+1</f>
        <v>4140</v>
      </c>
      <c r="G113" s="5">
        <f>F113</f>
        <v>4140</v>
      </c>
      <c r="H113" s="5">
        <v>4139</v>
      </c>
      <c r="I113" s="5">
        <f>H113</f>
        <v>4139</v>
      </c>
      <c r="J113" s="5">
        <v>4139</v>
      </c>
      <c r="K113" s="5">
        <f>J113</f>
        <v>4139</v>
      </c>
      <c r="L113" s="5">
        <v>4139</v>
      </c>
      <c r="M113" s="5">
        <f>L113</f>
        <v>4139</v>
      </c>
      <c r="N113" s="23">
        <f>ROUND(L113/F113*100,1)</f>
        <v>100</v>
      </c>
      <c r="O113" s="23">
        <f>ROUND(L113/J113*100,1)</f>
        <v>100</v>
      </c>
      <c r="P113" s="125"/>
    </row>
    <row r="114" spans="1:16" ht="27" customHeight="1">
      <c r="A114" s="13" t="s">
        <v>68</v>
      </c>
      <c r="B114" s="110" t="s">
        <v>79</v>
      </c>
      <c r="C114" s="110"/>
      <c r="D114" s="110"/>
      <c r="E114" s="110"/>
      <c r="F114" s="4">
        <f aca="true" t="shared" si="78" ref="F114:M114">SUM(F115:F116)</f>
        <v>4</v>
      </c>
      <c r="G114" s="4">
        <f t="shared" si="78"/>
        <v>0</v>
      </c>
      <c r="H114" s="4">
        <f t="shared" si="78"/>
        <v>4</v>
      </c>
      <c r="I114" s="4">
        <f t="shared" si="78"/>
        <v>0</v>
      </c>
      <c r="J114" s="4">
        <f t="shared" si="78"/>
        <v>4</v>
      </c>
      <c r="K114" s="4">
        <f t="shared" si="78"/>
        <v>0</v>
      </c>
      <c r="L114" s="4">
        <f t="shared" si="78"/>
        <v>4</v>
      </c>
      <c r="M114" s="4">
        <f t="shared" si="78"/>
        <v>0</v>
      </c>
      <c r="N114" s="20">
        <f t="shared" si="72"/>
        <v>100</v>
      </c>
      <c r="O114" s="20">
        <f t="shared" si="73"/>
        <v>100</v>
      </c>
      <c r="P114" s="10"/>
    </row>
    <row r="115" spans="1:15" ht="27.75" customHeight="1">
      <c r="A115" s="2" t="s">
        <v>70</v>
      </c>
      <c r="B115" s="2" t="s">
        <v>94</v>
      </c>
      <c r="C115" s="2" t="s">
        <v>29</v>
      </c>
      <c r="D115" s="58" t="s">
        <v>112</v>
      </c>
      <c r="E115" s="59" t="s">
        <v>15</v>
      </c>
      <c r="F115" s="5">
        <v>4</v>
      </c>
      <c r="G115" s="5"/>
      <c r="H115" s="5">
        <v>4</v>
      </c>
      <c r="I115" s="5"/>
      <c r="J115" s="5">
        <v>4</v>
      </c>
      <c r="K115" s="5"/>
      <c r="L115" s="5">
        <v>4</v>
      </c>
      <c r="M115" s="5"/>
      <c r="N115" s="23">
        <f t="shared" si="72"/>
        <v>100</v>
      </c>
      <c r="O115" s="23">
        <f>ROUND(L115/J115*100,1)</f>
        <v>100</v>
      </c>
    </row>
    <row r="116" spans="1:16" s="8" customFormat="1" ht="60" customHeight="1" hidden="1">
      <c r="A116" s="2" t="s">
        <v>122</v>
      </c>
      <c r="B116" s="2" t="s">
        <v>94</v>
      </c>
      <c r="C116" s="2" t="s">
        <v>29</v>
      </c>
      <c r="D116" s="2" t="s">
        <v>119</v>
      </c>
      <c r="E116" s="59" t="s">
        <v>146</v>
      </c>
      <c r="F116" s="5"/>
      <c r="G116" s="5"/>
      <c r="H116" s="5"/>
      <c r="I116" s="5"/>
      <c r="J116" s="5"/>
      <c r="K116" s="5"/>
      <c r="L116" s="5"/>
      <c r="M116" s="5"/>
      <c r="N116" s="23" t="e">
        <f t="shared" si="72"/>
        <v>#DIV/0!</v>
      </c>
      <c r="O116" s="23" t="e">
        <f t="shared" si="73"/>
        <v>#DIV/0!</v>
      </c>
      <c r="P116" s="56"/>
    </row>
    <row r="117" spans="1:15" ht="60" customHeight="1" hidden="1">
      <c r="A117" s="57" t="s">
        <v>46</v>
      </c>
      <c r="B117" s="110" t="s">
        <v>159</v>
      </c>
      <c r="C117" s="110"/>
      <c r="D117" s="110"/>
      <c r="E117" s="110"/>
      <c r="F117" s="4">
        <f aca="true" t="shared" si="79" ref="F117:M118">F118</f>
        <v>0</v>
      </c>
      <c r="G117" s="4">
        <f t="shared" si="79"/>
        <v>0</v>
      </c>
      <c r="H117" s="4">
        <f t="shared" si="79"/>
        <v>0</v>
      </c>
      <c r="I117" s="4">
        <f t="shared" si="79"/>
        <v>0</v>
      </c>
      <c r="J117" s="4">
        <f t="shared" si="79"/>
        <v>0</v>
      </c>
      <c r="K117" s="4">
        <f t="shared" si="79"/>
        <v>0</v>
      </c>
      <c r="L117" s="4">
        <f t="shared" si="79"/>
        <v>0</v>
      </c>
      <c r="M117" s="4">
        <f t="shared" si="79"/>
        <v>0</v>
      </c>
      <c r="N117" s="20" t="e">
        <f t="shared" si="72"/>
        <v>#DIV/0!</v>
      </c>
      <c r="O117" s="20" t="e">
        <f t="shared" si="73"/>
        <v>#DIV/0!</v>
      </c>
    </row>
    <row r="118" spans="1:15" ht="60" customHeight="1" hidden="1">
      <c r="A118" s="2" t="s">
        <v>47</v>
      </c>
      <c r="B118" s="107" t="s">
        <v>61</v>
      </c>
      <c r="C118" s="107"/>
      <c r="D118" s="107"/>
      <c r="E118" s="107"/>
      <c r="F118" s="5">
        <f t="shared" si="79"/>
        <v>0</v>
      </c>
      <c r="G118" s="5">
        <f t="shared" si="79"/>
        <v>0</v>
      </c>
      <c r="H118" s="5">
        <f t="shared" si="79"/>
        <v>0</v>
      </c>
      <c r="I118" s="5">
        <f t="shared" si="79"/>
        <v>0</v>
      </c>
      <c r="J118" s="5">
        <f t="shared" si="79"/>
        <v>0</v>
      </c>
      <c r="K118" s="5">
        <f t="shared" si="79"/>
        <v>0</v>
      </c>
      <c r="L118" s="5">
        <f t="shared" si="79"/>
        <v>0</v>
      </c>
      <c r="M118" s="5">
        <f t="shared" si="79"/>
        <v>0</v>
      </c>
      <c r="N118" s="23" t="e">
        <f t="shared" si="72"/>
        <v>#DIV/0!</v>
      </c>
      <c r="O118" s="23" t="e">
        <f>ROUND(L118/J118*100,1)</f>
        <v>#DIV/0!</v>
      </c>
    </row>
    <row r="119" spans="1:15" ht="56.25" hidden="1">
      <c r="A119" s="2"/>
      <c r="B119" s="2" t="s">
        <v>170</v>
      </c>
      <c r="C119" s="2" t="s">
        <v>29</v>
      </c>
      <c r="D119" s="2" t="s">
        <v>119</v>
      </c>
      <c r="E119" s="24" t="s">
        <v>55</v>
      </c>
      <c r="F119" s="5"/>
      <c r="G119" s="5"/>
      <c r="H119" s="5"/>
      <c r="I119" s="5"/>
      <c r="J119" s="5"/>
      <c r="K119" s="5"/>
      <c r="L119" s="5"/>
      <c r="M119" s="5"/>
      <c r="N119" s="23" t="e">
        <f t="shared" si="72"/>
        <v>#DIV/0!</v>
      </c>
      <c r="O119" s="23" t="e">
        <f>ROUND(L119/J119*100,1)</f>
        <v>#DIV/0!</v>
      </c>
    </row>
    <row r="120" spans="1:15" ht="24" customHeight="1">
      <c r="A120" s="118" t="s">
        <v>16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1:16" s="8" customFormat="1" ht="36" customHeight="1">
      <c r="A121" s="12"/>
      <c r="B121" s="110" t="s">
        <v>12</v>
      </c>
      <c r="C121" s="110"/>
      <c r="D121" s="110"/>
      <c r="E121" s="110"/>
      <c r="F121" s="4">
        <f aca="true" t="shared" si="80" ref="F121:M121">F122+F152</f>
        <v>214930</v>
      </c>
      <c r="G121" s="4">
        <f t="shared" si="80"/>
        <v>12849</v>
      </c>
      <c r="H121" s="4">
        <f t="shared" si="80"/>
        <v>214930</v>
      </c>
      <c r="I121" s="4">
        <f t="shared" si="80"/>
        <v>12849</v>
      </c>
      <c r="J121" s="4">
        <f t="shared" si="80"/>
        <v>214248</v>
      </c>
      <c r="K121" s="4">
        <f t="shared" si="80"/>
        <v>12849</v>
      </c>
      <c r="L121" s="4">
        <f t="shared" si="80"/>
        <v>214238</v>
      </c>
      <c r="M121" s="4">
        <f t="shared" si="80"/>
        <v>12849</v>
      </c>
      <c r="N121" s="20">
        <f>ROUND(L121/F121*100,1)</f>
        <v>99.7</v>
      </c>
      <c r="O121" s="20">
        <f aca="true" t="shared" si="81" ref="O121:O128">ROUND(L121/J121*100,1)</f>
        <v>100</v>
      </c>
      <c r="P121" s="41"/>
    </row>
    <row r="122" spans="1:16" s="8" customFormat="1" ht="36" customHeight="1">
      <c r="A122" s="13" t="s">
        <v>44</v>
      </c>
      <c r="B122" s="110" t="s">
        <v>151</v>
      </c>
      <c r="C122" s="110"/>
      <c r="D122" s="110"/>
      <c r="E122" s="110"/>
      <c r="F122" s="4">
        <f aca="true" t="shared" si="82" ref="F122:M122">F123+F130+F149</f>
        <v>214930</v>
      </c>
      <c r="G122" s="4">
        <f t="shared" si="82"/>
        <v>12849</v>
      </c>
      <c r="H122" s="4">
        <f t="shared" si="82"/>
        <v>214930</v>
      </c>
      <c r="I122" s="4">
        <f t="shared" si="82"/>
        <v>12849</v>
      </c>
      <c r="J122" s="4">
        <f t="shared" si="82"/>
        <v>214248</v>
      </c>
      <c r="K122" s="4">
        <f t="shared" si="82"/>
        <v>12849</v>
      </c>
      <c r="L122" s="4">
        <f t="shared" si="82"/>
        <v>214238</v>
      </c>
      <c r="M122" s="4">
        <f t="shared" si="82"/>
        <v>12849</v>
      </c>
      <c r="N122" s="20">
        <f>ROUND(L122/F122*100,1)</f>
        <v>99.7</v>
      </c>
      <c r="O122" s="20">
        <f t="shared" si="81"/>
        <v>100</v>
      </c>
      <c r="P122" s="41"/>
    </row>
    <row r="123" spans="1:16" s="8" customFormat="1" ht="33" customHeight="1">
      <c r="A123" s="13" t="s">
        <v>37</v>
      </c>
      <c r="B123" s="110" t="s">
        <v>13</v>
      </c>
      <c r="C123" s="110"/>
      <c r="D123" s="110"/>
      <c r="E123" s="110"/>
      <c r="F123" s="4">
        <f aca="true" t="shared" si="83" ref="F123:M123">F127+F124</f>
        <v>195129</v>
      </c>
      <c r="G123" s="4">
        <f t="shared" si="83"/>
        <v>0</v>
      </c>
      <c r="H123" s="4">
        <f t="shared" si="83"/>
        <v>195129</v>
      </c>
      <c r="I123" s="4">
        <f t="shared" si="83"/>
        <v>0</v>
      </c>
      <c r="J123" s="4">
        <f t="shared" si="83"/>
        <v>195129</v>
      </c>
      <c r="K123" s="4">
        <f t="shared" si="83"/>
        <v>0</v>
      </c>
      <c r="L123" s="4">
        <f t="shared" si="83"/>
        <v>195129</v>
      </c>
      <c r="M123" s="4">
        <f t="shared" si="83"/>
        <v>0</v>
      </c>
      <c r="N123" s="20">
        <f>ROUND(L123/F123*100,1)</f>
        <v>100</v>
      </c>
      <c r="O123" s="20">
        <f t="shared" si="81"/>
        <v>100</v>
      </c>
      <c r="P123" s="41"/>
    </row>
    <row r="124" spans="1:15" ht="24.75" customHeight="1">
      <c r="A124" s="13" t="s">
        <v>43</v>
      </c>
      <c r="B124" s="110" t="s">
        <v>60</v>
      </c>
      <c r="C124" s="110"/>
      <c r="D124" s="110"/>
      <c r="E124" s="110"/>
      <c r="F124" s="4">
        <f aca="true" t="shared" si="84" ref="F124:M124">F126+F125</f>
        <v>26821</v>
      </c>
      <c r="G124" s="4">
        <f t="shared" si="84"/>
        <v>0</v>
      </c>
      <c r="H124" s="4">
        <f t="shared" si="84"/>
        <v>26821</v>
      </c>
      <c r="I124" s="4">
        <f t="shared" si="84"/>
        <v>0</v>
      </c>
      <c r="J124" s="4">
        <f t="shared" si="84"/>
        <v>26821</v>
      </c>
      <c r="K124" s="4">
        <f t="shared" si="84"/>
        <v>0</v>
      </c>
      <c r="L124" s="4">
        <f t="shared" si="84"/>
        <v>26821</v>
      </c>
      <c r="M124" s="4">
        <f t="shared" si="84"/>
        <v>0</v>
      </c>
      <c r="N124" s="20">
        <f>ROUND(L124/F124*100,1)</f>
        <v>100</v>
      </c>
      <c r="O124" s="20">
        <f t="shared" si="81"/>
        <v>100</v>
      </c>
    </row>
    <row r="125" spans="1:15" ht="60" customHeight="1" hidden="1">
      <c r="A125" s="108"/>
      <c r="B125" s="2" t="s">
        <v>117</v>
      </c>
      <c r="C125" s="2" t="s">
        <v>33</v>
      </c>
      <c r="D125" s="2" t="s">
        <v>114</v>
      </c>
      <c r="E125" s="24" t="s">
        <v>65</v>
      </c>
      <c r="F125" s="5"/>
      <c r="G125" s="5">
        <f>F125</f>
        <v>0</v>
      </c>
      <c r="H125" s="5"/>
      <c r="I125" s="5">
        <f>H125</f>
        <v>0</v>
      </c>
      <c r="J125" s="5"/>
      <c r="K125" s="5">
        <f>J125</f>
        <v>0</v>
      </c>
      <c r="L125" s="5"/>
      <c r="M125" s="5">
        <f>L125</f>
        <v>0</v>
      </c>
      <c r="N125" s="23" t="e">
        <f aca="true" t="shared" si="85" ref="N125:N145">ROUND(L125/F125*100,1)</f>
        <v>#DIV/0!</v>
      </c>
      <c r="O125" s="23" t="e">
        <f t="shared" si="81"/>
        <v>#DIV/0!</v>
      </c>
    </row>
    <row r="126" spans="1:18" s="8" customFormat="1" ht="36.75" customHeight="1">
      <c r="A126" s="108"/>
      <c r="B126" s="2" t="s">
        <v>90</v>
      </c>
      <c r="C126" s="2" t="s">
        <v>33</v>
      </c>
      <c r="D126" s="2" t="s">
        <v>119</v>
      </c>
      <c r="E126" s="24" t="s">
        <v>51</v>
      </c>
      <c r="F126" s="5">
        <v>26821</v>
      </c>
      <c r="G126" s="5"/>
      <c r="H126" s="5">
        <v>26821</v>
      </c>
      <c r="I126" s="5"/>
      <c r="J126" s="5">
        <v>26821</v>
      </c>
      <c r="K126" s="5"/>
      <c r="L126" s="5">
        <v>26821</v>
      </c>
      <c r="M126" s="5"/>
      <c r="N126" s="23">
        <f t="shared" si="85"/>
        <v>100</v>
      </c>
      <c r="O126" s="23">
        <f t="shared" si="81"/>
        <v>100</v>
      </c>
      <c r="P126" s="41"/>
      <c r="R126" s="17"/>
    </row>
    <row r="127" spans="1:15" ht="24.75" customHeight="1">
      <c r="A127" s="13" t="s">
        <v>42</v>
      </c>
      <c r="B127" s="110" t="s">
        <v>61</v>
      </c>
      <c r="C127" s="110"/>
      <c r="D127" s="110"/>
      <c r="E127" s="110"/>
      <c r="F127" s="4">
        <f aca="true" t="shared" si="86" ref="F127:M127">F128+F129</f>
        <v>168308</v>
      </c>
      <c r="G127" s="4">
        <f t="shared" si="86"/>
        <v>0</v>
      </c>
      <c r="H127" s="4">
        <f t="shared" si="86"/>
        <v>168308</v>
      </c>
      <c r="I127" s="4">
        <f t="shared" si="86"/>
        <v>0</v>
      </c>
      <c r="J127" s="4">
        <f t="shared" si="86"/>
        <v>168308</v>
      </c>
      <c r="K127" s="4">
        <f t="shared" si="86"/>
        <v>0</v>
      </c>
      <c r="L127" s="4">
        <f t="shared" si="86"/>
        <v>168308</v>
      </c>
      <c r="M127" s="4">
        <f t="shared" si="86"/>
        <v>0</v>
      </c>
      <c r="N127" s="20">
        <f t="shared" si="85"/>
        <v>100</v>
      </c>
      <c r="O127" s="20">
        <f t="shared" si="81"/>
        <v>100</v>
      </c>
    </row>
    <row r="128" spans="1:15" ht="60" customHeight="1" hidden="1">
      <c r="A128" s="108"/>
      <c r="B128" s="2" t="s">
        <v>117</v>
      </c>
      <c r="C128" s="2" t="s">
        <v>34</v>
      </c>
      <c r="D128" s="2" t="s">
        <v>114</v>
      </c>
      <c r="E128" s="24" t="s">
        <v>65</v>
      </c>
      <c r="F128" s="5"/>
      <c r="G128" s="5">
        <f>F128</f>
        <v>0</v>
      </c>
      <c r="H128" s="5"/>
      <c r="I128" s="5">
        <f>H128</f>
        <v>0</v>
      </c>
      <c r="J128" s="5"/>
      <c r="K128" s="5">
        <f>J128</f>
        <v>0</v>
      </c>
      <c r="L128" s="5"/>
      <c r="M128" s="5">
        <f>L128</f>
        <v>0</v>
      </c>
      <c r="N128" s="23" t="e">
        <f t="shared" si="85"/>
        <v>#DIV/0!</v>
      </c>
      <c r="O128" s="23" t="e">
        <f t="shared" si="81"/>
        <v>#DIV/0!</v>
      </c>
    </row>
    <row r="129" spans="1:16" s="8" customFormat="1" ht="36.75" customHeight="1">
      <c r="A129" s="108"/>
      <c r="B129" s="2" t="s">
        <v>90</v>
      </c>
      <c r="C129" s="2" t="s">
        <v>34</v>
      </c>
      <c r="D129" s="2" t="s">
        <v>119</v>
      </c>
      <c r="E129" s="24" t="s">
        <v>51</v>
      </c>
      <c r="F129" s="5">
        <v>168308</v>
      </c>
      <c r="G129" s="5"/>
      <c r="H129" s="5">
        <v>168308</v>
      </c>
      <c r="I129" s="5"/>
      <c r="J129" s="5">
        <v>168308</v>
      </c>
      <c r="K129" s="5"/>
      <c r="L129" s="5">
        <v>168308</v>
      </c>
      <c r="M129" s="5"/>
      <c r="N129" s="23">
        <f>ROUND(L129/F129*100,1)</f>
        <v>100</v>
      </c>
      <c r="O129" s="23">
        <f>ROUND(L129/J129*100,1)</f>
        <v>100</v>
      </c>
      <c r="P129" s="41"/>
    </row>
    <row r="130" spans="1:15" ht="22.5" customHeight="1">
      <c r="A130" s="57" t="s">
        <v>39</v>
      </c>
      <c r="B130" s="110" t="s">
        <v>35</v>
      </c>
      <c r="C130" s="110"/>
      <c r="D130" s="110"/>
      <c r="E130" s="110"/>
      <c r="F130" s="4">
        <f aca="true" t="shared" si="87" ref="F130:M130">F131+F137</f>
        <v>19785</v>
      </c>
      <c r="G130" s="4">
        <f t="shared" si="87"/>
        <v>12849</v>
      </c>
      <c r="H130" s="4">
        <f t="shared" si="87"/>
        <v>19785</v>
      </c>
      <c r="I130" s="4">
        <f t="shared" si="87"/>
        <v>12849</v>
      </c>
      <c r="J130" s="4">
        <f t="shared" si="87"/>
        <v>19103</v>
      </c>
      <c r="K130" s="4">
        <f t="shared" si="87"/>
        <v>12849</v>
      </c>
      <c r="L130" s="4">
        <f t="shared" si="87"/>
        <v>19093</v>
      </c>
      <c r="M130" s="4">
        <f t="shared" si="87"/>
        <v>12849</v>
      </c>
      <c r="N130" s="20">
        <f>ROUND(L130/F130*100,1)</f>
        <v>96.5</v>
      </c>
      <c r="O130" s="20">
        <f>ROUND(L130/J130*100,1)</f>
        <v>99.9</v>
      </c>
    </row>
    <row r="131" spans="1:15" ht="21.75" customHeight="1">
      <c r="A131" s="2" t="s">
        <v>41</v>
      </c>
      <c r="B131" s="107" t="s">
        <v>60</v>
      </c>
      <c r="C131" s="107"/>
      <c r="D131" s="107"/>
      <c r="E131" s="107"/>
      <c r="F131" s="5">
        <f>SUM(F132:F136)</f>
        <v>841</v>
      </c>
      <c r="G131" s="5">
        <f aca="true" t="shared" si="88" ref="G131:M131">SUM(G132:G136)</f>
        <v>456</v>
      </c>
      <c r="H131" s="5">
        <f t="shared" si="88"/>
        <v>841</v>
      </c>
      <c r="I131" s="5">
        <f t="shared" si="88"/>
        <v>456</v>
      </c>
      <c r="J131" s="5">
        <f t="shared" si="88"/>
        <v>841</v>
      </c>
      <c r="K131" s="5">
        <f t="shared" si="88"/>
        <v>456</v>
      </c>
      <c r="L131" s="5">
        <f t="shared" si="88"/>
        <v>831</v>
      </c>
      <c r="M131" s="5">
        <f t="shared" si="88"/>
        <v>456</v>
      </c>
      <c r="N131" s="23">
        <f>ROUND(L131/F131*100,1)</f>
        <v>98.8</v>
      </c>
      <c r="O131" s="23">
        <f>ROUND(L131/J131*100,1)</f>
        <v>98.8</v>
      </c>
    </row>
    <row r="132" spans="1:15" ht="47.25" customHeight="1">
      <c r="A132" s="2"/>
      <c r="B132" s="2" t="s">
        <v>85</v>
      </c>
      <c r="C132" s="2" t="s">
        <v>28</v>
      </c>
      <c r="D132" s="2" t="s">
        <v>252</v>
      </c>
      <c r="E132" s="24" t="s">
        <v>97</v>
      </c>
      <c r="F132" s="5">
        <v>380</v>
      </c>
      <c r="G132" s="5"/>
      <c r="H132" s="5">
        <v>380</v>
      </c>
      <c r="I132" s="5"/>
      <c r="J132" s="5">
        <v>380</v>
      </c>
      <c r="K132" s="5"/>
      <c r="L132" s="5">
        <v>370</v>
      </c>
      <c r="M132" s="5"/>
      <c r="N132" s="23">
        <f t="shared" si="85"/>
        <v>97.4</v>
      </c>
      <c r="O132" s="23"/>
    </row>
    <row r="133" spans="1:15" ht="60" customHeight="1" hidden="1">
      <c r="A133" s="2"/>
      <c r="B133" s="2"/>
      <c r="C133" s="2"/>
      <c r="D133" s="2"/>
      <c r="E133" s="24"/>
      <c r="F133" s="5"/>
      <c r="G133" s="5"/>
      <c r="H133" s="5"/>
      <c r="I133" s="5"/>
      <c r="J133" s="5"/>
      <c r="K133" s="5"/>
      <c r="L133" s="5"/>
      <c r="M133" s="5"/>
      <c r="N133" s="23"/>
      <c r="O133" s="23"/>
    </row>
    <row r="134" spans="1:20" ht="135" customHeight="1">
      <c r="A134" s="2"/>
      <c r="B134" s="2" t="s">
        <v>209</v>
      </c>
      <c r="C134" s="2" t="s">
        <v>28</v>
      </c>
      <c r="D134" s="2" t="s">
        <v>205</v>
      </c>
      <c r="E134" s="24" t="s">
        <v>212</v>
      </c>
      <c r="F134" s="5">
        <v>5</v>
      </c>
      <c r="G134" s="5"/>
      <c r="H134" s="5">
        <v>5</v>
      </c>
      <c r="I134" s="5"/>
      <c r="J134" s="5">
        <v>5</v>
      </c>
      <c r="K134" s="5"/>
      <c r="L134" s="5">
        <v>5</v>
      </c>
      <c r="M134" s="5"/>
      <c r="N134" s="23">
        <f>ROUND(L134/F134*100,1)</f>
        <v>100</v>
      </c>
      <c r="O134" s="23">
        <f>ROUND(L134/J134*100,1)</f>
        <v>100</v>
      </c>
      <c r="P134" s="125"/>
      <c r="Q134" s="7"/>
      <c r="R134" s="7"/>
      <c r="T134" s="7"/>
    </row>
    <row r="135" spans="1:16" ht="188.25" customHeight="1">
      <c r="A135" s="2"/>
      <c r="B135" s="2" t="s">
        <v>209</v>
      </c>
      <c r="C135" s="2" t="s">
        <v>28</v>
      </c>
      <c r="D135" s="2" t="s">
        <v>205</v>
      </c>
      <c r="E135" s="24" t="s">
        <v>211</v>
      </c>
      <c r="F135" s="5">
        <v>164</v>
      </c>
      <c r="G135" s="5">
        <f>F135</f>
        <v>164</v>
      </c>
      <c r="H135" s="5">
        <v>164</v>
      </c>
      <c r="I135" s="5">
        <f>H135</f>
        <v>164</v>
      </c>
      <c r="J135" s="5">
        <v>164</v>
      </c>
      <c r="K135" s="5">
        <f>J135</f>
        <v>164</v>
      </c>
      <c r="L135" s="5">
        <v>164</v>
      </c>
      <c r="M135" s="5">
        <f>L135</f>
        <v>164</v>
      </c>
      <c r="N135" s="23">
        <f>ROUND(L135/F135*100,1)</f>
        <v>100</v>
      </c>
      <c r="O135" s="23">
        <f aca="true" t="shared" si="89" ref="O135:O145">ROUND(L135/J135*100,1)</f>
        <v>100</v>
      </c>
      <c r="P135" s="125"/>
    </row>
    <row r="136" spans="1:16" s="8" customFormat="1" ht="189.75" customHeight="1">
      <c r="A136" s="2"/>
      <c r="B136" s="2" t="s">
        <v>209</v>
      </c>
      <c r="C136" s="2" t="s">
        <v>28</v>
      </c>
      <c r="D136" s="2" t="s">
        <v>205</v>
      </c>
      <c r="E136" s="24" t="s">
        <v>213</v>
      </c>
      <c r="F136" s="5">
        <v>292</v>
      </c>
      <c r="G136" s="5">
        <f>F136</f>
        <v>292</v>
      </c>
      <c r="H136" s="5">
        <v>292</v>
      </c>
      <c r="I136" s="5">
        <f>H136</f>
        <v>292</v>
      </c>
      <c r="J136" s="5">
        <v>292</v>
      </c>
      <c r="K136" s="5">
        <f>J136</f>
        <v>292</v>
      </c>
      <c r="L136" s="5">
        <v>292</v>
      </c>
      <c r="M136" s="5">
        <f>L136</f>
        <v>292</v>
      </c>
      <c r="N136" s="23">
        <f>ROUND(L136/F136*100,1)</f>
        <v>100</v>
      </c>
      <c r="O136" s="23">
        <f t="shared" si="89"/>
        <v>100</v>
      </c>
      <c r="P136" s="125"/>
    </row>
    <row r="137" spans="1:16" ht="18.75" customHeight="1">
      <c r="A137" s="2" t="s">
        <v>40</v>
      </c>
      <c r="B137" s="107" t="s">
        <v>61</v>
      </c>
      <c r="C137" s="107"/>
      <c r="D137" s="107"/>
      <c r="E137" s="107"/>
      <c r="F137" s="5">
        <f>SUM(F138:F148)</f>
        <v>18944</v>
      </c>
      <c r="G137" s="5">
        <f aca="true" t="shared" si="90" ref="G137:M137">SUM(G138:G148)</f>
        <v>12393</v>
      </c>
      <c r="H137" s="5">
        <f t="shared" si="90"/>
        <v>18944</v>
      </c>
      <c r="I137" s="5">
        <f t="shared" si="90"/>
        <v>12393</v>
      </c>
      <c r="J137" s="5">
        <f t="shared" si="90"/>
        <v>18262</v>
      </c>
      <c r="K137" s="5">
        <f t="shared" si="90"/>
        <v>12393</v>
      </c>
      <c r="L137" s="5">
        <f t="shared" si="90"/>
        <v>18262</v>
      </c>
      <c r="M137" s="5">
        <f t="shared" si="90"/>
        <v>12393</v>
      </c>
      <c r="N137" s="23">
        <f t="shared" si="85"/>
        <v>96.4</v>
      </c>
      <c r="O137" s="23">
        <f t="shared" si="89"/>
        <v>100</v>
      </c>
      <c r="P137" s="10"/>
    </row>
    <row r="138" spans="1:15" ht="60" customHeight="1" hidden="1">
      <c r="A138" s="2"/>
      <c r="B138" s="2" t="s">
        <v>85</v>
      </c>
      <c r="C138" s="47">
        <v>612</v>
      </c>
      <c r="D138" s="2" t="s">
        <v>192</v>
      </c>
      <c r="E138" s="24" t="s">
        <v>95</v>
      </c>
      <c r="F138" s="5"/>
      <c r="G138" s="5"/>
      <c r="H138" s="5"/>
      <c r="I138" s="5"/>
      <c r="J138" s="5"/>
      <c r="K138" s="5"/>
      <c r="L138" s="5"/>
      <c r="M138" s="5"/>
      <c r="N138" s="23" t="e">
        <f>ROUND(L138/F138*100,1)</f>
        <v>#DIV/0!</v>
      </c>
      <c r="O138" s="23"/>
    </row>
    <row r="139" spans="1:16" ht="36" customHeight="1">
      <c r="A139" s="2"/>
      <c r="B139" s="2" t="s">
        <v>85</v>
      </c>
      <c r="C139" s="47">
        <v>612</v>
      </c>
      <c r="D139" s="2" t="s">
        <v>196</v>
      </c>
      <c r="E139" s="24" t="s">
        <v>95</v>
      </c>
      <c r="F139" s="5">
        <v>4236</v>
      </c>
      <c r="G139" s="5"/>
      <c r="H139" s="5">
        <v>4236</v>
      </c>
      <c r="I139" s="5"/>
      <c r="J139" s="5">
        <v>3554</v>
      </c>
      <c r="K139" s="5"/>
      <c r="L139" s="5">
        <v>3554</v>
      </c>
      <c r="M139" s="5"/>
      <c r="N139" s="23">
        <f>ROUND(L139/F139*100,1)</f>
        <v>83.9</v>
      </c>
      <c r="O139" s="23">
        <f t="shared" si="89"/>
        <v>100</v>
      </c>
      <c r="P139" s="10"/>
    </row>
    <row r="140" spans="1:16" ht="49.5" customHeight="1">
      <c r="A140" s="2"/>
      <c r="B140" s="2" t="s">
        <v>85</v>
      </c>
      <c r="C140" s="47">
        <v>612</v>
      </c>
      <c r="D140" s="2" t="s">
        <v>157</v>
      </c>
      <c r="E140" s="24" t="s">
        <v>95</v>
      </c>
      <c r="F140" s="5">
        <v>2291</v>
      </c>
      <c r="G140" s="5"/>
      <c r="H140" s="5">
        <v>2291</v>
      </c>
      <c r="I140" s="5"/>
      <c r="J140" s="5">
        <v>2291</v>
      </c>
      <c r="K140" s="5"/>
      <c r="L140" s="5">
        <v>2291</v>
      </c>
      <c r="M140" s="5"/>
      <c r="N140" s="23">
        <f t="shared" si="85"/>
        <v>100</v>
      </c>
      <c r="O140" s="23">
        <f t="shared" si="89"/>
        <v>100</v>
      </c>
      <c r="P140" s="75"/>
    </row>
    <row r="141" spans="1:16" ht="60" customHeight="1" hidden="1">
      <c r="A141" s="2"/>
      <c r="B141" s="60" t="s">
        <v>153</v>
      </c>
      <c r="C141" s="2" t="s">
        <v>29</v>
      </c>
      <c r="D141" s="2" t="s">
        <v>156</v>
      </c>
      <c r="E141" s="122" t="s">
        <v>152</v>
      </c>
      <c r="F141" s="5"/>
      <c r="G141" s="5"/>
      <c r="H141" s="5"/>
      <c r="I141" s="5"/>
      <c r="J141" s="5"/>
      <c r="K141" s="5"/>
      <c r="L141" s="5"/>
      <c r="M141" s="5"/>
      <c r="N141" s="23" t="e">
        <f t="shared" si="85"/>
        <v>#DIV/0!</v>
      </c>
      <c r="O141" s="23" t="e">
        <f t="shared" si="89"/>
        <v>#DIV/0!</v>
      </c>
      <c r="P141" s="125" t="s">
        <v>190</v>
      </c>
    </row>
    <row r="142" spans="1:16" ht="60" customHeight="1" hidden="1">
      <c r="A142" s="2"/>
      <c r="B142" s="60" t="s">
        <v>153</v>
      </c>
      <c r="C142" s="2" t="s">
        <v>29</v>
      </c>
      <c r="D142" s="2" t="s">
        <v>155</v>
      </c>
      <c r="E142" s="123"/>
      <c r="F142" s="5"/>
      <c r="G142" s="5">
        <f>F142</f>
        <v>0</v>
      </c>
      <c r="H142" s="5"/>
      <c r="I142" s="5">
        <f>H142</f>
        <v>0</v>
      </c>
      <c r="J142" s="5"/>
      <c r="K142" s="5">
        <f>J142</f>
        <v>0</v>
      </c>
      <c r="L142" s="5"/>
      <c r="M142" s="5">
        <f>L142</f>
        <v>0</v>
      </c>
      <c r="N142" s="23" t="e">
        <f t="shared" si="85"/>
        <v>#DIV/0!</v>
      </c>
      <c r="O142" s="23" t="e">
        <f t="shared" si="89"/>
        <v>#DIV/0!</v>
      </c>
      <c r="P142" s="125"/>
    </row>
    <row r="143" spans="1:16" ht="60" customHeight="1" hidden="1">
      <c r="A143" s="2"/>
      <c r="B143" s="2" t="s">
        <v>140</v>
      </c>
      <c r="C143" s="47">
        <v>612</v>
      </c>
      <c r="D143" s="47" t="s">
        <v>204</v>
      </c>
      <c r="E143" s="24" t="s">
        <v>143</v>
      </c>
      <c r="F143" s="5"/>
      <c r="G143" s="5"/>
      <c r="H143" s="5"/>
      <c r="I143" s="5"/>
      <c r="J143" s="5"/>
      <c r="K143" s="5"/>
      <c r="L143" s="5"/>
      <c r="M143" s="5"/>
      <c r="N143" s="23" t="e">
        <f t="shared" si="85"/>
        <v>#DIV/0!</v>
      </c>
      <c r="O143" s="23" t="e">
        <f t="shared" si="89"/>
        <v>#DIV/0!</v>
      </c>
      <c r="P143" s="65"/>
    </row>
    <row r="144" spans="1:15" ht="60" customHeight="1" hidden="1">
      <c r="A144" s="2"/>
      <c r="B144" s="2" t="s">
        <v>140</v>
      </c>
      <c r="C144" s="47">
        <v>612</v>
      </c>
      <c r="D144" s="47" t="s">
        <v>204</v>
      </c>
      <c r="E144" s="24" t="s">
        <v>142</v>
      </c>
      <c r="F144" s="5"/>
      <c r="G144" s="5"/>
      <c r="H144" s="5"/>
      <c r="I144" s="5"/>
      <c r="J144" s="5"/>
      <c r="K144" s="5"/>
      <c r="L144" s="5"/>
      <c r="M144" s="5"/>
      <c r="N144" s="23" t="e">
        <f t="shared" si="85"/>
        <v>#DIV/0!</v>
      </c>
      <c r="O144" s="23" t="e">
        <f t="shared" si="89"/>
        <v>#DIV/0!</v>
      </c>
    </row>
    <row r="145" spans="1:15" ht="61.5" customHeight="1">
      <c r="A145" s="2"/>
      <c r="B145" s="2" t="s">
        <v>139</v>
      </c>
      <c r="C145" s="2" t="s">
        <v>29</v>
      </c>
      <c r="D145" s="2" t="s">
        <v>203</v>
      </c>
      <c r="E145" s="24" t="s">
        <v>168</v>
      </c>
      <c r="F145" s="5">
        <v>10000</v>
      </c>
      <c r="G145" s="5">
        <f>F145</f>
        <v>10000</v>
      </c>
      <c r="H145" s="5">
        <v>10000</v>
      </c>
      <c r="I145" s="5">
        <f>H145</f>
        <v>10000</v>
      </c>
      <c r="J145" s="5">
        <v>10000</v>
      </c>
      <c r="K145" s="5">
        <f>J145</f>
        <v>10000</v>
      </c>
      <c r="L145" s="5">
        <v>10000</v>
      </c>
      <c r="M145" s="5">
        <f>L145</f>
        <v>10000</v>
      </c>
      <c r="N145" s="23">
        <f t="shared" si="85"/>
        <v>100</v>
      </c>
      <c r="O145" s="23">
        <f t="shared" si="89"/>
        <v>100</v>
      </c>
    </row>
    <row r="146" spans="1:17" s="8" customFormat="1" ht="189" customHeight="1">
      <c r="A146" s="2"/>
      <c r="B146" s="2" t="s">
        <v>209</v>
      </c>
      <c r="C146" s="2" t="s">
        <v>29</v>
      </c>
      <c r="D146" s="2" t="s">
        <v>205</v>
      </c>
      <c r="E146" s="24" t="s">
        <v>212</v>
      </c>
      <c r="F146" s="5">
        <v>24</v>
      </c>
      <c r="G146" s="5"/>
      <c r="H146" s="5">
        <v>24</v>
      </c>
      <c r="I146" s="5"/>
      <c r="J146" s="5">
        <v>24</v>
      </c>
      <c r="K146" s="5"/>
      <c r="L146" s="5">
        <v>24</v>
      </c>
      <c r="M146" s="5"/>
      <c r="N146" s="23">
        <f>ROUND(L146/F146*100,1)</f>
        <v>100</v>
      </c>
      <c r="O146" s="23">
        <f aca="true" t="shared" si="91" ref="O146:O154">ROUND(L146/J146*100,1)</f>
        <v>100</v>
      </c>
      <c r="P146" s="125"/>
      <c r="Q146" s="17"/>
    </row>
    <row r="147" spans="1:16" s="8" customFormat="1" ht="186" customHeight="1">
      <c r="A147" s="2"/>
      <c r="B147" s="2" t="s">
        <v>209</v>
      </c>
      <c r="C147" s="2" t="s">
        <v>29</v>
      </c>
      <c r="D147" s="2" t="s">
        <v>205</v>
      </c>
      <c r="E147" s="24" t="s">
        <v>211</v>
      </c>
      <c r="F147" s="5">
        <f>862-1</f>
        <v>861</v>
      </c>
      <c r="G147" s="5">
        <f>F147</f>
        <v>861</v>
      </c>
      <c r="H147" s="5">
        <f>862-1</f>
        <v>861</v>
      </c>
      <c r="I147" s="5">
        <f>H147</f>
        <v>861</v>
      </c>
      <c r="J147" s="5">
        <v>861</v>
      </c>
      <c r="K147" s="5">
        <f>J147</f>
        <v>861</v>
      </c>
      <c r="L147" s="5">
        <v>861</v>
      </c>
      <c r="M147" s="5">
        <f>L147</f>
        <v>861</v>
      </c>
      <c r="N147" s="23">
        <f>ROUND(L147/F147*100,1)</f>
        <v>100</v>
      </c>
      <c r="O147" s="23">
        <f t="shared" si="91"/>
        <v>100</v>
      </c>
      <c r="P147" s="125"/>
    </row>
    <row r="148" spans="1:16" s="8" customFormat="1" ht="188.25" customHeight="1">
      <c r="A148" s="2"/>
      <c r="B148" s="2" t="s">
        <v>209</v>
      </c>
      <c r="C148" s="2" t="s">
        <v>29</v>
      </c>
      <c r="D148" s="2" t="s">
        <v>205</v>
      </c>
      <c r="E148" s="24" t="s">
        <v>213</v>
      </c>
      <c r="F148" s="5">
        <v>1532</v>
      </c>
      <c r="G148" s="5">
        <f>F148</f>
        <v>1532</v>
      </c>
      <c r="H148" s="5">
        <v>1532</v>
      </c>
      <c r="I148" s="5">
        <f>H148</f>
        <v>1532</v>
      </c>
      <c r="J148" s="5">
        <v>1532</v>
      </c>
      <c r="K148" s="5">
        <f>J148</f>
        <v>1532</v>
      </c>
      <c r="L148" s="5">
        <v>1532</v>
      </c>
      <c r="M148" s="5">
        <f>L148</f>
        <v>1532</v>
      </c>
      <c r="N148" s="23">
        <f>ROUND(L148/F148*100,1)</f>
        <v>100</v>
      </c>
      <c r="O148" s="23">
        <f t="shared" si="91"/>
        <v>100</v>
      </c>
      <c r="P148" s="125"/>
    </row>
    <row r="149" spans="1:16" ht="24" customHeight="1">
      <c r="A149" s="13" t="s">
        <v>68</v>
      </c>
      <c r="B149" s="110" t="s">
        <v>79</v>
      </c>
      <c r="C149" s="110"/>
      <c r="D149" s="110"/>
      <c r="E149" s="110"/>
      <c r="F149" s="4">
        <f aca="true" t="shared" si="92" ref="F149:L149">SUM(F150:F151)</f>
        <v>16</v>
      </c>
      <c r="G149" s="4">
        <f t="shared" si="92"/>
        <v>0</v>
      </c>
      <c r="H149" s="4">
        <f t="shared" si="92"/>
        <v>16</v>
      </c>
      <c r="I149" s="4">
        <f t="shared" si="92"/>
        <v>0</v>
      </c>
      <c r="J149" s="4">
        <f t="shared" si="92"/>
        <v>16</v>
      </c>
      <c r="K149" s="4">
        <f t="shared" si="92"/>
        <v>0</v>
      </c>
      <c r="L149" s="4">
        <f t="shared" si="92"/>
        <v>16</v>
      </c>
      <c r="M149" s="4">
        <f>SUM(M150:M150)</f>
        <v>0</v>
      </c>
      <c r="N149" s="20">
        <f aca="true" t="shared" si="93" ref="N149:N154">ROUND(L149/F149*100,1)</f>
        <v>100</v>
      </c>
      <c r="O149" s="20">
        <f t="shared" si="91"/>
        <v>100</v>
      </c>
      <c r="P149" s="10"/>
    </row>
    <row r="150" spans="1:15" ht="31.5" customHeight="1">
      <c r="A150" s="2" t="s">
        <v>70</v>
      </c>
      <c r="B150" s="2" t="s">
        <v>85</v>
      </c>
      <c r="C150" s="2" t="s">
        <v>29</v>
      </c>
      <c r="D150" s="58" t="s">
        <v>112</v>
      </c>
      <c r="E150" s="59" t="s">
        <v>15</v>
      </c>
      <c r="F150" s="5">
        <v>16</v>
      </c>
      <c r="G150" s="5"/>
      <c r="H150" s="5">
        <v>16</v>
      </c>
      <c r="I150" s="5"/>
      <c r="J150" s="5">
        <v>16</v>
      </c>
      <c r="K150" s="5"/>
      <c r="L150" s="5">
        <v>16</v>
      </c>
      <c r="M150" s="5"/>
      <c r="N150" s="23">
        <f t="shared" si="93"/>
        <v>100</v>
      </c>
      <c r="O150" s="23">
        <f t="shared" si="91"/>
        <v>100</v>
      </c>
    </row>
    <row r="151" spans="1:16" s="8" customFormat="1" ht="60" customHeight="1" hidden="1">
      <c r="A151" s="2" t="s">
        <v>122</v>
      </c>
      <c r="B151" s="2" t="s">
        <v>85</v>
      </c>
      <c r="C151" s="2" t="s">
        <v>29</v>
      </c>
      <c r="D151" s="2" t="s">
        <v>119</v>
      </c>
      <c r="E151" s="59" t="s">
        <v>146</v>
      </c>
      <c r="F151" s="5"/>
      <c r="G151" s="5"/>
      <c r="H151" s="5"/>
      <c r="I151" s="5"/>
      <c r="J151" s="5"/>
      <c r="K151" s="5"/>
      <c r="L151" s="5"/>
      <c r="M151" s="5"/>
      <c r="N151" s="23" t="e">
        <f t="shared" si="93"/>
        <v>#DIV/0!</v>
      </c>
      <c r="O151" s="23" t="e">
        <f t="shared" si="91"/>
        <v>#DIV/0!</v>
      </c>
      <c r="P151" s="41"/>
    </row>
    <row r="152" spans="1:15" ht="60" customHeight="1" hidden="1">
      <c r="A152" s="57" t="s">
        <v>46</v>
      </c>
      <c r="B152" s="110" t="s">
        <v>159</v>
      </c>
      <c r="C152" s="110"/>
      <c r="D152" s="110"/>
      <c r="E152" s="110"/>
      <c r="F152" s="4">
        <f aca="true" t="shared" si="94" ref="F152:M153">F153</f>
        <v>0</v>
      </c>
      <c r="G152" s="4">
        <f t="shared" si="94"/>
        <v>0</v>
      </c>
      <c r="H152" s="4">
        <f t="shared" si="94"/>
        <v>0</v>
      </c>
      <c r="I152" s="4">
        <f t="shared" si="94"/>
        <v>0</v>
      </c>
      <c r="J152" s="4">
        <f t="shared" si="94"/>
        <v>0</v>
      </c>
      <c r="K152" s="4">
        <f t="shared" si="94"/>
        <v>0</v>
      </c>
      <c r="L152" s="4">
        <f t="shared" si="94"/>
        <v>0</v>
      </c>
      <c r="M152" s="4">
        <f t="shared" si="94"/>
        <v>0</v>
      </c>
      <c r="N152" s="20"/>
      <c r="O152" s="20"/>
    </row>
    <row r="153" spans="1:15" ht="60" customHeight="1" hidden="1">
      <c r="A153" s="2" t="s">
        <v>47</v>
      </c>
      <c r="B153" s="107" t="s">
        <v>61</v>
      </c>
      <c r="C153" s="107"/>
      <c r="D153" s="107"/>
      <c r="E153" s="107"/>
      <c r="F153" s="5">
        <f t="shared" si="94"/>
        <v>0</v>
      </c>
      <c r="G153" s="5">
        <f t="shared" si="94"/>
        <v>0</v>
      </c>
      <c r="H153" s="5">
        <f t="shared" si="94"/>
        <v>0</v>
      </c>
      <c r="I153" s="5">
        <f t="shared" si="94"/>
        <v>0</v>
      </c>
      <c r="J153" s="5">
        <f t="shared" si="94"/>
        <v>0</v>
      </c>
      <c r="K153" s="5">
        <f t="shared" si="94"/>
        <v>0</v>
      </c>
      <c r="L153" s="5">
        <f t="shared" si="94"/>
        <v>0</v>
      </c>
      <c r="M153" s="5">
        <f t="shared" si="94"/>
        <v>0</v>
      </c>
      <c r="N153" s="23" t="e">
        <f t="shared" si="93"/>
        <v>#DIV/0!</v>
      </c>
      <c r="O153" s="23" t="e">
        <f t="shared" si="91"/>
        <v>#DIV/0!</v>
      </c>
    </row>
    <row r="154" spans="1:15" ht="56.25" hidden="1">
      <c r="A154" s="2"/>
      <c r="B154" s="2" t="s">
        <v>173</v>
      </c>
      <c r="C154" s="2" t="s">
        <v>29</v>
      </c>
      <c r="D154" s="2" t="s">
        <v>119</v>
      </c>
      <c r="E154" s="24" t="s">
        <v>55</v>
      </c>
      <c r="F154" s="5"/>
      <c r="G154" s="5"/>
      <c r="H154" s="5"/>
      <c r="I154" s="5"/>
      <c r="J154" s="5"/>
      <c r="K154" s="5"/>
      <c r="L154" s="5"/>
      <c r="M154" s="5"/>
      <c r="N154" s="23" t="e">
        <f t="shared" si="93"/>
        <v>#DIV/0!</v>
      </c>
      <c r="O154" s="23" t="e">
        <f t="shared" si="91"/>
        <v>#DIV/0!</v>
      </c>
    </row>
    <row r="155" spans="1:15" ht="29.25" customHeight="1">
      <c r="A155" s="128" t="s">
        <v>106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1:16" s="8" customFormat="1" ht="33.75" customHeight="1">
      <c r="A156" s="12"/>
      <c r="B156" s="110" t="s">
        <v>12</v>
      </c>
      <c r="C156" s="110"/>
      <c r="D156" s="110"/>
      <c r="E156" s="110"/>
      <c r="F156" s="4">
        <f>F157+F190+F195+F200</f>
        <v>194018</v>
      </c>
      <c r="G156" s="4">
        <f aca="true" t="shared" si="95" ref="G156:M156">G157+G190+G195+G200</f>
        <v>23967</v>
      </c>
      <c r="H156" s="4">
        <f t="shared" si="95"/>
        <v>194016</v>
      </c>
      <c r="I156" s="4">
        <f t="shared" si="95"/>
        <v>23966</v>
      </c>
      <c r="J156" s="4">
        <f t="shared" si="95"/>
        <v>194016</v>
      </c>
      <c r="K156" s="4">
        <f t="shared" si="95"/>
        <v>23966</v>
      </c>
      <c r="L156" s="4">
        <f t="shared" si="95"/>
        <v>194016</v>
      </c>
      <c r="M156" s="4">
        <f t="shared" si="95"/>
        <v>23967</v>
      </c>
      <c r="N156" s="20">
        <f aca="true" t="shared" si="96" ref="N156:N199">ROUND(L156/F156*100,1)</f>
        <v>100</v>
      </c>
      <c r="O156" s="20">
        <f aca="true" t="shared" si="97" ref="O156:O163">ROUND(L156/J156*100,1)</f>
        <v>100</v>
      </c>
      <c r="P156" s="41"/>
    </row>
    <row r="157" spans="1:16" s="8" customFormat="1" ht="35.25" customHeight="1">
      <c r="A157" s="13" t="s">
        <v>44</v>
      </c>
      <c r="B157" s="110" t="s">
        <v>151</v>
      </c>
      <c r="C157" s="110"/>
      <c r="D157" s="110"/>
      <c r="E157" s="110"/>
      <c r="F157" s="4">
        <f aca="true" t="shared" si="98" ref="F157:M157">F158+F165+F187</f>
        <v>194018</v>
      </c>
      <c r="G157" s="4">
        <f t="shared" si="98"/>
        <v>23967</v>
      </c>
      <c r="H157" s="4">
        <f t="shared" si="98"/>
        <v>194016</v>
      </c>
      <c r="I157" s="4">
        <f t="shared" si="98"/>
        <v>23966</v>
      </c>
      <c r="J157" s="4">
        <f t="shared" si="98"/>
        <v>194016</v>
      </c>
      <c r="K157" s="4">
        <f t="shared" si="98"/>
        <v>23966</v>
      </c>
      <c r="L157" s="4">
        <f t="shared" si="98"/>
        <v>194016</v>
      </c>
      <c r="M157" s="4">
        <f t="shared" si="98"/>
        <v>23967</v>
      </c>
      <c r="N157" s="20">
        <f t="shared" si="96"/>
        <v>100</v>
      </c>
      <c r="O157" s="20">
        <f t="shared" si="97"/>
        <v>100</v>
      </c>
      <c r="P157" s="41"/>
    </row>
    <row r="158" spans="1:16" s="8" customFormat="1" ht="33" customHeight="1">
      <c r="A158" s="13" t="s">
        <v>37</v>
      </c>
      <c r="B158" s="110" t="s">
        <v>13</v>
      </c>
      <c r="C158" s="110"/>
      <c r="D158" s="110"/>
      <c r="E158" s="110"/>
      <c r="F158" s="4">
        <f aca="true" t="shared" si="99" ref="F158:M158">F159+F162</f>
        <v>155917</v>
      </c>
      <c r="G158" s="4">
        <f t="shared" si="99"/>
        <v>0</v>
      </c>
      <c r="H158" s="4">
        <f t="shared" si="99"/>
        <v>155917</v>
      </c>
      <c r="I158" s="4">
        <f t="shared" si="99"/>
        <v>0</v>
      </c>
      <c r="J158" s="4">
        <f t="shared" si="99"/>
        <v>155917</v>
      </c>
      <c r="K158" s="4">
        <f t="shared" si="99"/>
        <v>0</v>
      </c>
      <c r="L158" s="4">
        <f t="shared" si="99"/>
        <v>155917</v>
      </c>
      <c r="M158" s="4">
        <f t="shared" si="99"/>
        <v>0</v>
      </c>
      <c r="N158" s="20">
        <f t="shared" si="96"/>
        <v>100</v>
      </c>
      <c r="O158" s="20">
        <f t="shared" si="97"/>
        <v>100</v>
      </c>
      <c r="P158" s="41"/>
    </row>
    <row r="159" spans="1:15" ht="21.75" customHeight="1">
      <c r="A159" s="13" t="s">
        <v>43</v>
      </c>
      <c r="B159" s="110" t="s">
        <v>60</v>
      </c>
      <c r="C159" s="110"/>
      <c r="D159" s="110"/>
      <c r="E159" s="110"/>
      <c r="F159" s="4">
        <f aca="true" t="shared" si="100" ref="F159:M159">SUM(F160:F161)</f>
        <v>86454</v>
      </c>
      <c r="G159" s="4">
        <f t="shared" si="100"/>
        <v>0</v>
      </c>
      <c r="H159" s="4">
        <f t="shared" si="100"/>
        <v>86454</v>
      </c>
      <c r="I159" s="4">
        <f t="shared" si="100"/>
        <v>0</v>
      </c>
      <c r="J159" s="4">
        <f t="shared" si="100"/>
        <v>86454</v>
      </c>
      <c r="K159" s="4">
        <f t="shared" si="100"/>
        <v>0</v>
      </c>
      <c r="L159" s="4">
        <f t="shared" si="100"/>
        <v>86454</v>
      </c>
      <c r="M159" s="4">
        <f t="shared" si="100"/>
        <v>0</v>
      </c>
      <c r="N159" s="20">
        <f t="shared" si="96"/>
        <v>100</v>
      </c>
      <c r="O159" s="20">
        <f t="shared" si="97"/>
        <v>100</v>
      </c>
    </row>
    <row r="160" spans="1:15" ht="56.25" hidden="1">
      <c r="A160" s="108"/>
      <c r="B160" s="2" t="s">
        <v>117</v>
      </c>
      <c r="C160" s="2" t="s">
        <v>33</v>
      </c>
      <c r="D160" s="2" t="s">
        <v>114</v>
      </c>
      <c r="E160" s="24" t="s">
        <v>66</v>
      </c>
      <c r="F160" s="5"/>
      <c r="G160" s="5">
        <f>F160</f>
        <v>0</v>
      </c>
      <c r="H160" s="5"/>
      <c r="I160" s="5">
        <f>H160</f>
        <v>0</v>
      </c>
      <c r="J160" s="5"/>
      <c r="K160" s="5">
        <f>J160</f>
        <v>0</v>
      </c>
      <c r="L160" s="5"/>
      <c r="M160" s="5">
        <f>L160</f>
        <v>0</v>
      </c>
      <c r="N160" s="23" t="e">
        <f t="shared" si="96"/>
        <v>#DIV/0!</v>
      </c>
      <c r="O160" s="23" t="e">
        <f t="shared" si="97"/>
        <v>#DIV/0!</v>
      </c>
    </row>
    <row r="161" spans="1:17" s="8" customFormat="1" ht="33.75" customHeight="1">
      <c r="A161" s="108"/>
      <c r="B161" s="2" t="s">
        <v>91</v>
      </c>
      <c r="C161" s="2" t="s">
        <v>33</v>
      </c>
      <c r="D161" s="2" t="s">
        <v>119</v>
      </c>
      <c r="E161" s="24" t="s">
        <v>51</v>
      </c>
      <c r="F161" s="5">
        <v>86454</v>
      </c>
      <c r="G161" s="5"/>
      <c r="H161" s="5">
        <v>86454</v>
      </c>
      <c r="I161" s="5"/>
      <c r="J161" s="5">
        <v>86454</v>
      </c>
      <c r="K161" s="5"/>
      <c r="L161" s="5">
        <v>86454</v>
      </c>
      <c r="M161" s="5"/>
      <c r="N161" s="23">
        <f t="shared" si="96"/>
        <v>100</v>
      </c>
      <c r="O161" s="23">
        <f t="shared" si="97"/>
        <v>100</v>
      </c>
      <c r="P161" s="79"/>
      <c r="Q161" s="80"/>
    </row>
    <row r="162" spans="1:15" ht="12.75">
      <c r="A162" s="13" t="s">
        <v>42</v>
      </c>
      <c r="B162" s="110" t="s">
        <v>61</v>
      </c>
      <c r="C162" s="110"/>
      <c r="D162" s="110"/>
      <c r="E162" s="110"/>
      <c r="F162" s="4">
        <f aca="true" t="shared" si="101" ref="F162:M162">SUM(F163:F164)</f>
        <v>69463</v>
      </c>
      <c r="G162" s="4">
        <f t="shared" si="101"/>
        <v>0</v>
      </c>
      <c r="H162" s="4">
        <f t="shared" si="101"/>
        <v>69463</v>
      </c>
      <c r="I162" s="4">
        <f t="shared" si="101"/>
        <v>0</v>
      </c>
      <c r="J162" s="4">
        <f t="shared" si="101"/>
        <v>69463</v>
      </c>
      <c r="K162" s="4">
        <f t="shared" si="101"/>
        <v>0</v>
      </c>
      <c r="L162" s="4">
        <f t="shared" si="101"/>
        <v>69463</v>
      </c>
      <c r="M162" s="4">
        <f t="shared" si="101"/>
        <v>0</v>
      </c>
      <c r="N162" s="20">
        <f t="shared" si="96"/>
        <v>100</v>
      </c>
      <c r="O162" s="20">
        <f t="shared" si="97"/>
        <v>100</v>
      </c>
    </row>
    <row r="163" spans="1:15" ht="56.25" hidden="1">
      <c r="A163" s="108"/>
      <c r="B163" s="2" t="s">
        <v>117</v>
      </c>
      <c r="C163" s="2" t="s">
        <v>34</v>
      </c>
      <c r="D163" s="2" t="s">
        <v>114</v>
      </c>
      <c r="E163" s="24" t="s">
        <v>66</v>
      </c>
      <c r="F163" s="5"/>
      <c r="G163" s="5">
        <f>F163</f>
        <v>0</v>
      </c>
      <c r="H163" s="5"/>
      <c r="I163" s="5">
        <f>H163</f>
        <v>0</v>
      </c>
      <c r="J163" s="5"/>
      <c r="K163" s="5">
        <f>J163</f>
        <v>0</v>
      </c>
      <c r="L163" s="5"/>
      <c r="M163" s="5">
        <f>L163</f>
        <v>0</v>
      </c>
      <c r="N163" s="23" t="e">
        <f t="shared" si="96"/>
        <v>#DIV/0!</v>
      </c>
      <c r="O163" s="23" t="e">
        <f t="shared" si="97"/>
        <v>#DIV/0!</v>
      </c>
    </row>
    <row r="164" spans="1:17" s="8" customFormat="1" ht="37.5" customHeight="1">
      <c r="A164" s="108"/>
      <c r="B164" s="2" t="s">
        <v>91</v>
      </c>
      <c r="C164" s="2" t="s">
        <v>34</v>
      </c>
      <c r="D164" s="2" t="s">
        <v>119</v>
      </c>
      <c r="E164" s="24" t="s">
        <v>51</v>
      </c>
      <c r="F164" s="5">
        <v>69463</v>
      </c>
      <c r="G164" s="5"/>
      <c r="H164" s="5">
        <v>69463</v>
      </c>
      <c r="I164" s="5"/>
      <c r="J164" s="5">
        <v>69463</v>
      </c>
      <c r="K164" s="5"/>
      <c r="L164" s="5">
        <v>69463</v>
      </c>
      <c r="M164" s="5"/>
      <c r="N164" s="23">
        <f t="shared" si="96"/>
        <v>100</v>
      </c>
      <c r="O164" s="23">
        <f aca="true" t="shared" si="102" ref="O164:O174">ROUND(L164/J164*100,1)</f>
        <v>100</v>
      </c>
      <c r="P164" s="41"/>
      <c r="Q164" s="17"/>
    </row>
    <row r="165" spans="1:16" s="8" customFormat="1" ht="27.75" customHeight="1">
      <c r="A165" s="57" t="s">
        <v>39</v>
      </c>
      <c r="B165" s="110" t="s">
        <v>35</v>
      </c>
      <c r="C165" s="110"/>
      <c r="D165" s="110"/>
      <c r="E165" s="110"/>
      <c r="F165" s="4">
        <f aca="true" t="shared" si="103" ref="F165:M165">F166+F175</f>
        <v>38076</v>
      </c>
      <c r="G165" s="4">
        <f t="shared" si="103"/>
        <v>23967</v>
      </c>
      <c r="H165" s="4">
        <f t="shared" si="103"/>
        <v>38074</v>
      </c>
      <c r="I165" s="4">
        <f t="shared" si="103"/>
        <v>23966</v>
      </c>
      <c r="J165" s="4">
        <f t="shared" si="103"/>
        <v>38074</v>
      </c>
      <c r="K165" s="4">
        <f t="shared" si="103"/>
        <v>23966</v>
      </c>
      <c r="L165" s="4">
        <f t="shared" si="103"/>
        <v>38074</v>
      </c>
      <c r="M165" s="4">
        <f t="shared" si="103"/>
        <v>23967</v>
      </c>
      <c r="N165" s="20">
        <f>ROUND(L165/F165*100,1)</f>
        <v>100</v>
      </c>
      <c r="O165" s="20">
        <f t="shared" si="102"/>
        <v>100</v>
      </c>
      <c r="P165" s="56"/>
    </row>
    <row r="166" spans="1:16" ht="32.25" customHeight="1">
      <c r="A166" s="57" t="s">
        <v>41</v>
      </c>
      <c r="B166" s="110" t="s">
        <v>60</v>
      </c>
      <c r="C166" s="110"/>
      <c r="D166" s="110"/>
      <c r="E166" s="110"/>
      <c r="F166" s="4">
        <f>SUM(F167:F174)</f>
        <v>33422</v>
      </c>
      <c r="G166" s="4">
        <f aca="true" t="shared" si="104" ref="G166:M166">SUM(G167:G174)</f>
        <v>19546</v>
      </c>
      <c r="H166" s="4">
        <f t="shared" si="104"/>
        <v>33421</v>
      </c>
      <c r="I166" s="4">
        <f t="shared" si="104"/>
        <v>19546</v>
      </c>
      <c r="J166" s="4">
        <f t="shared" si="104"/>
        <v>33421</v>
      </c>
      <c r="K166" s="4">
        <f t="shared" si="104"/>
        <v>19546</v>
      </c>
      <c r="L166" s="4">
        <f t="shared" si="104"/>
        <v>33421</v>
      </c>
      <c r="M166" s="4">
        <f t="shared" si="104"/>
        <v>19546</v>
      </c>
      <c r="N166" s="20">
        <f>ROUND(L166/F166*100,1)</f>
        <v>100</v>
      </c>
      <c r="O166" s="20">
        <f t="shared" si="102"/>
        <v>100</v>
      </c>
      <c r="P166" s="10"/>
    </row>
    <row r="167" spans="1:15" ht="48" customHeight="1">
      <c r="A167" s="2"/>
      <c r="B167" s="2" t="s">
        <v>84</v>
      </c>
      <c r="C167" s="2" t="s">
        <v>28</v>
      </c>
      <c r="D167" s="2" t="s">
        <v>196</v>
      </c>
      <c r="E167" s="24" t="s">
        <v>97</v>
      </c>
      <c r="F167" s="5">
        <v>9559</v>
      </c>
      <c r="G167" s="5"/>
      <c r="H167" s="5">
        <v>9559</v>
      </c>
      <c r="I167" s="5"/>
      <c r="J167" s="5">
        <v>9559</v>
      </c>
      <c r="K167" s="5"/>
      <c r="L167" s="5">
        <v>9559</v>
      </c>
      <c r="M167" s="5"/>
      <c r="N167" s="23">
        <f t="shared" si="96"/>
        <v>100</v>
      </c>
      <c r="O167" s="23">
        <f t="shared" si="102"/>
        <v>100</v>
      </c>
    </row>
    <row r="168" spans="1:16" ht="47.25" customHeight="1">
      <c r="A168" s="2"/>
      <c r="B168" s="2" t="s">
        <v>84</v>
      </c>
      <c r="C168" s="2" t="s">
        <v>28</v>
      </c>
      <c r="D168" s="2" t="s">
        <v>157</v>
      </c>
      <c r="E168" s="24" t="s">
        <v>97</v>
      </c>
      <c r="F168" s="5">
        <f>3287+1</f>
        <v>3288</v>
      </c>
      <c r="G168" s="5"/>
      <c r="H168" s="5">
        <v>3287</v>
      </c>
      <c r="I168" s="5"/>
      <c r="J168" s="5">
        <v>3287</v>
      </c>
      <c r="K168" s="5"/>
      <c r="L168" s="5">
        <v>3287</v>
      </c>
      <c r="M168" s="5"/>
      <c r="N168" s="23">
        <f>ROUND(L168/F168*100,1)</f>
        <v>100</v>
      </c>
      <c r="O168" s="23">
        <f t="shared" si="102"/>
        <v>100</v>
      </c>
      <c r="P168" s="65"/>
    </row>
    <row r="169" spans="1:16" ht="69" customHeight="1">
      <c r="A169" s="2"/>
      <c r="B169" s="2" t="s">
        <v>141</v>
      </c>
      <c r="C169" s="2" t="s">
        <v>28</v>
      </c>
      <c r="D169" s="2" t="s">
        <v>201</v>
      </c>
      <c r="E169" s="24" t="s">
        <v>102</v>
      </c>
      <c r="F169" s="5">
        <v>111</v>
      </c>
      <c r="G169" s="5"/>
      <c r="H169" s="5">
        <v>111</v>
      </c>
      <c r="I169" s="5"/>
      <c r="J169" s="5">
        <v>111</v>
      </c>
      <c r="K169" s="5"/>
      <c r="L169" s="5">
        <v>111</v>
      </c>
      <c r="M169" s="5"/>
      <c r="N169" s="23">
        <f t="shared" si="96"/>
        <v>100</v>
      </c>
      <c r="O169" s="23">
        <f t="shared" si="102"/>
        <v>100</v>
      </c>
      <c r="P169" s="125"/>
    </row>
    <row r="170" spans="1:22" ht="62.25" customHeight="1">
      <c r="A170" s="2"/>
      <c r="B170" s="2" t="s">
        <v>141</v>
      </c>
      <c r="C170" s="2" t="s">
        <v>28</v>
      </c>
      <c r="D170" s="2" t="s">
        <v>201</v>
      </c>
      <c r="E170" s="24" t="s">
        <v>148</v>
      </c>
      <c r="F170" s="5">
        <v>757</v>
      </c>
      <c r="G170" s="5">
        <f>F170</f>
        <v>757</v>
      </c>
      <c r="H170" s="5">
        <v>757</v>
      </c>
      <c r="I170" s="5">
        <f>H170</f>
        <v>757</v>
      </c>
      <c r="J170" s="5">
        <v>757</v>
      </c>
      <c r="K170" s="5">
        <f>J170</f>
        <v>757</v>
      </c>
      <c r="L170" s="5">
        <v>757</v>
      </c>
      <c r="M170" s="5">
        <f>L170</f>
        <v>757</v>
      </c>
      <c r="N170" s="23">
        <f t="shared" si="96"/>
        <v>100</v>
      </c>
      <c r="O170" s="23">
        <f t="shared" si="102"/>
        <v>100</v>
      </c>
      <c r="P170" s="125"/>
      <c r="Q170" s="7"/>
      <c r="R170" s="7"/>
      <c r="S170" s="7"/>
      <c r="T170" s="7"/>
      <c r="U170" s="7"/>
      <c r="V170" s="7"/>
    </row>
    <row r="171" spans="1:17" ht="53.25" customHeight="1">
      <c r="A171" s="2"/>
      <c r="B171" s="2" t="s">
        <v>141</v>
      </c>
      <c r="C171" s="2" t="s">
        <v>28</v>
      </c>
      <c r="D171" s="2" t="s">
        <v>201</v>
      </c>
      <c r="E171" s="24" t="s">
        <v>149</v>
      </c>
      <c r="F171" s="5">
        <v>1347</v>
      </c>
      <c r="G171" s="5">
        <f>F171</f>
        <v>1347</v>
      </c>
      <c r="H171" s="5">
        <v>1347</v>
      </c>
      <c r="I171" s="5">
        <f>H171</f>
        <v>1347</v>
      </c>
      <c r="J171" s="5">
        <v>1347</v>
      </c>
      <c r="K171" s="5">
        <f>J171</f>
        <v>1347</v>
      </c>
      <c r="L171" s="5">
        <v>1347</v>
      </c>
      <c r="M171" s="5">
        <f>L171</f>
        <v>1347</v>
      </c>
      <c r="N171" s="23">
        <f>ROUND(L171/F171*100,1)</f>
        <v>100</v>
      </c>
      <c r="O171" s="23">
        <f t="shared" si="102"/>
        <v>100</v>
      </c>
      <c r="P171" s="125"/>
      <c r="Q171" s="7"/>
    </row>
    <row r="172" spans="1:16" ht="86.25" customHeight="1">
      <c r="A172" s="2"/>
      <c r="B172" s="2" t="s">
        <v>237</v>
      </c>
      <c r="C172" s="2" t="s">
        <v>28</v>
      </c>
      <c r="D172" s="2" t="s">
        <v>236</v>
      </c>
      <c r="E172" s="61" t="s">
        <v>233</v>
      </c>
      <c r="F172" s="5">
        <v>918</v>
      </c>
      <c r="G172" s="5"/>
      <c r="H172" s="5">
        <v>918</v>
      </c>
      <c r="I172" s="5"/>
      <c r="J172" s="5">
        <v>918</v>
      </c>
      <c r="K172" s="5"/>
      <c r="L172" s="5">
        <v>918</v>
      </c>
      <c r="M172" s="5"/>
      <c r="N172" s="23">
        <f t="shared" si="96"/>
        <v>100</v>
      </c>
      <c r="O172" s="23">
        <f t="shared" si="102"/>
        <v>100</v>
      </c>
      <c r="P172" s="125"/>
    </row>
    <row r="173" spans="1:16" ht="92.25" customHeight="1">
      <c r="A173" s="2"/>
      <c r="B173" s="2" t="s">
        <v>237</v>
      </c>
      <c r="C173" s="2" t="s">
        <v>28</v>
      </c>
      <c r="D173" s="2" t="s">
        <v>236</v>
      </c>
      <c r="E173" s="61" t="s">
        <v>234</v>
      </c>
      <c r="F173" s="5">
        <v>2442</v>
      </c>
      <c r="G173" s="5">
        <f>F173</f>
        <v>2442</v>
      </c>
      <c r="H173" s="5">
        <v>2442</v>
      </c>
      <c r="I173" s="5">
        <f>H173</f>
        <v>2442</v>
      </c>
      <c r="J173" s="5">
        <v>2442</v>
      </c>
      <c r="K173" s="5">
        <f>J173</f>
        <v>2442</v>
      </c>
      <c r="L173" s="5">
        <v>2442</v>
      </c>
      <c r="M173" s="5">
        <f>L173</f>
        <v>2442</v>
      </c>
      <c r="N173" s="23">
        <f>ROUND(L173/F173*100,1)</f>
        <v>100</v>
      </c>
      <c r="O173" s="23">
        <f t="shared" si="102"/>
        <v>100</v>
      </c>
      <c r="P173" s="125"/>
    </row>
    <row r="174" spans="1:16" s="8" customFormat="1" ht="89.25" customHeight="1">
      <c r="A174" s="2"/>
      <c r="B174" s="2" t="s">
        <v>237</v>
      </c>
      <c r="C174" s="2" t="s">
        <v>28</v>
      </c>
      <c r="D174" s="2" t="s">
        <v>236</v>
      </c>
      <c r="E174" s="61" t="s">
        <v>235</v>
      </c>
      <c r="F174" s="5">
        <v>15000</v>
      </c>
      <c r="G174" s="5">
        <f>F174</f>
        <v>15000</v>
      </c>
      <c r="H174" s="5">
        <v>15000</v>
      </c>
      <c r="I174" s="5">
        <f>H174</f>
        <v>15000</v>
      </c>
      <c r="J174" s="5">
        <v>15000</v>
      </c>
      <c r="K174" s="5">
        <f>J174</f>
        <v>15000</v>
      </c>
      <c r="L174" s="5">
        <v>15000</v>
      </c>
      <c r="M174" s="5">
        <f>L174</f>
        <v>15000</v>
      </c>
      <c r="N174" s="23">
        <f t="shared" si="96"/>
        <v>100</v>
      </c>
      <c r="O174" s="23">
        <f t="shared" si="102"/>
        <v>100</v>
      </c>
      <c r="P174" s="125"/>
    </row>
    <row r="175" spans="1:16" s="8" customFormat="1" ht="31.5" customHeight="1">
      <c r="A175" s="57" t="s">
        <v>40</v>
      </c>
      <c r="B175" s="110" t="s">
        <v>61</v>
      </c>
      <c r="C175" s="110"/>
      <c r="D175" s="110"/>
      <c r="E175" s="110"/>
      <c r="F175" s="4">
        <f>SUM(F176:F186)</f>
        <v>4654</v>
      </c>
      <c r="G175" s="4">
        <f aca="true" t="shared" si="105" ref="G175:M175">SUM(G176:G186)</f>
        <v>4421</v>
      </c>
      <c r="H175" s="4">
        <f t="shared" si="105"/>
        <v>4653</v>
      </c>
      <c r="I175" s="4">
        <f t="shared" si="105"/>
        <v>4420</v>
      </c>
      <c r="J175" s="4">
        <f t="shared" si="105"/>
        <v>4653</v>
      </c>
      <c r="K175" s="4">
        <f t="shared" si="105"/>
        <v>4420</v>
      </c>
      <c r="L175" s="4">
        <f t="shared" si="105"/>
        <v>4653</v>
      </c>
      <c r="M175" s="4">
        <f t="shared" si="105"/>
        <v>4421</v>
      </c>
      <c r="N175" s="20">
        <f t="shared" si="96"/>
        <v>100</v>
      </c>
      <c r="O175" s="20">
        <f>ROUND(L175/J175*100,1)</f>
        <v>100</v>
      </c>
      <c r="P175" s="56"/>
    </row>
    <row r="176" spans="1:15" ht="60" customHeight="1" hidden="1">
      <c r="A176" s="2"/>
      <c r="B176" s="2" t="s">
        <v>84</v>
      </c>
      <c r="C176" s="2" t="s">
        <v>29</v>
      </c>
      <c r="D176" s="2" t="s">
        <v>196</v>
      </c>
      <c r="E176" s="24" t="s">
        <v>95</v>
      </c>
      <c r="F176" s="5"/>
      <c r="G176" s="5"/>
      <c r="H176" s="5"/>
      <c r="I176" s="5"/>
      <c r="J176" s="5"/>
      <c r="K176" s="5"/>
      <c r="L176" s="5"/>
      <c r="M176" s="5"/>
      <c r="N176" s="23" t="e">
        <f t="shared" si="96"/>
        <v>#DIV/0!</v>
      </c>
      <c r="O176" s="23" t="e">
        <f>ROUND(L176/J176*100,1)</f>
        <v>#DIV/0!</v>
      </c>
    </row>
    <row r="177" spans="1:15" ht="60" customHeight="1" hidden="1">
      <c r="A177" s="2"/>
      <c r="B177" s="2" t="s">
        <v>101</v>
      </c>
      <c r="C177" s="2" t="s">
        <v>29</v>
      </c>
      <c r="D177" s="2" t="s">
        <v>130</v>
      </c>
      <c r="E177" s="24" t="s">
        <v>95</v>
      </c>
      <c r="F177" s="5"/>
      <c r="G177" s="5"/>
      <c r="H177" s="5"/>
      <c r="I177" s="5"/>
      <c r="J177" s="5"/>
      <c r="K177" s="5"/>
      <c r="L177" s="5"/>
      <c r="M177" s="5"/>
      <c r="N177" s="23" t="e">
        <f>ROUND(L177/F177*100,1)</f>
        <v>#DIV/0!</v>
      </c>
      <c r="O177" s="23"/>
    </row>
    <row r="178" spans="1:15" ht="60" customHeight="1" hidden="1">
      <c r="A178" s="2"/>
      <c r="B178" s="2" t="s">
        <v>84</v>
      </c>
      <c r="C178" s="2" t="s">
        <v>29</v>
      </c>
      <c r="D178" s="2" t="s">
        <v>119</v>
      </c>
      <c r="E178" s="24" t="s">
        <v>95</v>
      </c>
      <c r="F178" s="5"/>
      <c r="G178" s="5"/>
      <c r="H178" s="5"/>
      <c r="I178" s="5"/>
      <c r="J178" s="5"/>
      <c r="K178" s="5"/>
      <c r="L178" s="5"/>
      <c r="M178" s="5"/>
      <c r="N178" s="23" t="e">
        <f>ROUND(L178/F178*100,1)</f>
        <v>#DIV/0!</v>
      </c>
      <c r="O178" s="23"/>
    </row>
    <row r="179" spans="1:15" ht="60" customHeight="1" hidden="1">
      <c r="A179" s="2"/>
      <c r="B179" s="2" t="s">
        <v>84</v>
      </c>
      <c r="C179" s="2" t="s">
        <v>29</v>
      </c>
      <c r="D179" s="2" t="s">
        <v>192</v>
      </c>
      <c r="E179" s="24" t="s">
        <v>95</v>
      </c>
      <c r="F179" s="5"/>
      <c r="G179" s="5"/>
      <c r="H179" s="5"/>
      <c r="I179" s="5"/>
      <c r="J179" s="5"/>
      <c r="K179" s="5"/>
      <c r="L179" s="5"/>
      <c r="M179" s="5"/>
      <c r="N179" s="23" t="e">
        <f>ROUND(L179/F179*100,1)</f>
        <v>#DIV/0!</v>
      </c>
      <c r="O179" s="23"/>
    </row>
    <row r="180" spans="1:16" ht="60" customHeight="1" hidden="1">
      <c r="A180" s="2"/>
      <c r="B180" s="2" t="s">
        <v>153</v>
      </c>
      <c r="C180" s="2" t="s">
        <v>29</v>
      </c>
      <c r="D180" s="2" t="s">
        <v>156</v>
      </c>
      <c r="E180" s="122" t="s">
        <v>152</v>
      </c>
      <c r="F180" s="5"/>
      <c r="G180" s="5"/>
      <c r="H180" s="5"/>
      <c r="I180" s="5"/>
      <c r="J180" s="5"/>
      <c r="K180" s="5"/>
      <c r="L180" s="5"/>
      <c r="M180" s="5"/>
      <c r="N180" s="23" t="e">
        <f>ROUND(L180/F180*100,1)</f>
        <v>#DIV/0!</v>
      </c>
      <c r="O180" s="23"/>
      <c r="P180" s="125"/>
    </row>
    <row r="181" spans="1:16" ht="60" customHeight="1" hidden="1">
      <c r="A181" s="2"/>
      <c r="B181" s="2" t="s">
        <v>153</v>
      </c>
      <c r="C181" s="2" t="s">
        <v>29</v>
      </c>
      <c r="D181" s="2" t="s">
        <v>155</v>
      </c>
      <c r="E181" s="123"/>
      <c r="F181" s="5"/>
      <c r="G181" s="5">
        <f>F181</f>
        <v>0</v>
      </c>
      <c r="H181" s="5"/>
      <c r="I181" s="5">
        <f>H181</f>
        <v>0</v>
      </c>
      <c r="J181" s="5"/>
      <c r="K181" s="5">
        <f>J181</f>
        <v>0</v>
      </c>
      <c r="L181" s="5"/>
      <c r="M181" s="5">
        <f>L181</f>
        <v>0</v>
      </c>
      <c r="N181" s="23" t="e">
        <f>ROUND(L181/F181*100,1)</f>
        <v>#DIV/0!</v>
      </c>
      <c r="O181" s="23"/>
      <c r="P181" s="125"/>
    </row>
    <row r="182" spans="1:15" ht="60" customHeight="1" hidden="1">
      <c r="A182" s="2"/>
      <c r="B182" s="2" t="s">
        <v>138</v>
      </c>
      <c r="C182" s="2" t="s">
        <v>29</v>
      </c>
      <c r="D182" s="2" t="s">
        <v>202</v>
      </c>
      <c r="E182" s="24" t="s">
        <v>142</v>
      </c>
      <c r="F182" s="5"/>
      <c r="G182" s="5">
        <f>F182</f>
        <v>0</v>
      </c>
      <c r="H182" s="5"/>
      <c r="I182" s="5">
        <f>H182</f>
        <v>0</v>
      </c>
      <c r="J182" s="5"/>
      <c r="K182" s="5">
        <f>J182</f>
        <v>0</v>
      </c>
      <c r="L182" s="5"/>
      <c r="M182" s="5">
        <f>L182</f>
        <v>0</v>
      </c>
      <c r="N182" s="23" t="e">
        <f t="shared" si="96"/>
        <v>#DIV/0!</v>
      </c>
      <c r="O182" s="23"/>
    </row>
    <row r="183" spans="1:16" ht="69" customHeight="1">
      <c r="A183" s="2"/>
      <c r="B183" s="2" t="s">
        <v>141</v>
      </c>
      <c r="C183" s="2" t="s">
        <v>29</v>
      </c>
      <c r="D183" s="2" t="s">
        <v>201</v>
      </c>
      <c r="E183" s="24" t="s">
        <v>109</v>
      </c>
      <c r="F183" s="5">
        <v>233</v>
      </c>
      <c r="G183" s="5"/>
      <c r="H183" s="5">
        <v>233</v>
      </c>
      <c r="I183" s="5"/>
      <c r="J183" s="5">
        <v>233</v>
      </c>
      <c r="K183" s="5"/>
      <c r="L183" s="5">
        <v>233</v>
      </c>
      <c r="M183" s="5"/>
      <c r="N183" s="23">
        <f t="shared" si="96"/>
        <v>100</v>
      </c>
      <c r="O183" s="23">
        <f aca="true" t="shared" si="106" ref="O183:O189">ROUND(L183/J183*100,1)</f>
        <v>100</v>
      </c>
      <c r="P183" s="125"/>
    </row>
    <row r="184" spans="1:22" ht="69" customHeight="1">
      <c r="A184" s="2"/>
      <c r="B184" s="2" t="s">
        <v>141</v>
      </c>
      <c r="C184" s="2" t="s">
        <v>29</v>
      </c>
      <c r="D184" s="2" t="s">
        <v>201</v>
      </c>
      <c r="E184" s="24" t="s">
        <v>150</v>
      </c>
      <c r="F184" s="5">
        <f>1591+1</f>
        <v>1592</v>
      </c>
      <c r="G184" s="5">
        <f>F184</f>
        <v>1592</v>
      </c>
      <c r="H184" s="5">
        <f>1591</f>
        <v>1591</v>
      </c>
      <c r="I184" s="5">
        <f>H184</f>
        <v>1591</v>
      </c>
      <c r="J184" s="5">
        <v>1591</v>
      </c>
      <c r="K184" s="5">
        <f>J184</f>
        <v>1591</v>
      </c>
      <c r="L184" s="5">
        <v>1591</v>
      </c>
      <c r="M184" s="5">
        <f>L184+1</f>
        <v>1592</v>
      </c>
      <c r="N184" s="23">
        <f>ROUND(L184/F184*100,1)</f>
        <v>99.9</v>
      </c>
      <c r="O184" s="23">
        <f t="shared" si="106"/>
        <v>100</v>
      </c>
      <c r="P184" s="125"/>
      <c r="V184" s="7"/>
    </row>
    <row r="185" spans="1:16" s="8" customFormat="1" ht="60" customHeight="1">
      <c r="A185" s="2"/>
      <c r="B185" s="2" t="s">
        <v>141</v>
      </c>
      <c r="C185" s="2" t="s">
        <v>29</v>
      </c>
      <c r="D185" s="2" t="s">
        <v>201</v>
      </c>
      <c r="E185" s="24" t="s">
        <v>142</v>
      </c>
      <c r="F185" s="5">
        <v>2829</v>
      </c>
      <c r="G185" s="5">
        <f>F185</f>
        <v>2829</v>
      </c>
      <c r="H185" s="5">
        <v>2829</v>
      </c>
      <c r="I185" s="5">
        <f>H185</f>
        <v>2829</v>
      </c>
      <c r="J185" s="5">
        <v>2829</v>
      </c>
      <c r="K185" s="5">
        <f>J185</f>
        <v>2829</v>
      </c>
      <c r="L185" s="5">
        <v>2829</v>
      </c>
      <c r="M185" s="5">
        <f>L185</f>
        <v>2829</v>
      </c>
      <c r="N185" s="23">
        <f>ROUND(L185/F185*100,1)</f>
        <v>100</v>
      </c>
      <c r="O185" s="23">
        <f t="shared" si="106"/>
        <v>100</v>
      </c>
      <c r="P185" s="125"/>
    </row>
    <row r="186" spans="1:16" s="8" customFormat="1" ht="60" customHeight="1" hidden="1">
      <c r="A186" s="2"/>
      <c r="B186" s="2" t="s">
        <v>206</v>
      </c>
      <c r="C186" s="2" t="s">
        <v>29</v>
      </c>
      <c r="D186" s="2" t="s">
        <v>195</v>
      </c>
      <c r="E186" s="24"/>
      <c r="F186" s="5"/>
      <c r="G186" s="5"/>
      <c r="H186" s="5"/>
      <c r="I186" s="5"/>
      <c r="J186" s="5"/>
      <c r="K186" s="5"/>
      <c r="L186" s="5"/>
      <c r="M186" s="5"/>
      <c r="N186" s="23" t="e">
        <f>ROUND(L186/F186*100,1)</f>
        <v>#DIV/0!</v>
      </c>
      <c r="O186" s="23" t="e">
        <f t="shared" si="106"/>
        <v>#DIV/0!</v>
      </c>
      <c r="P186" s="56"/>
    </row>
    <row r="187" spans="1:16" ht="32.25" customHeight="1">
      <c r="A187" s="13" t="s">
        <v>68</v>
      </c>
      <c r="B187" s="110" t="s">
        <v>79</v>
      </c>
      <c r="C187" s="110"/>
      <c r="D187" s="110"/>
      <c r="E187" s="110"/>
      <c r="F187" s="4">
        <f aca="true" t="shared" si="107" ref="F187:M187">SUM(F188:F189)</f>
        <v>25</v>
      </c>
      <c r="G187" s="4">
        <f t="shared" si="107"/>
        <v>0</v>
      </c>
      <c r="H187" s="4">
        <f t="shared" si="107"/>
        <v>25</v>
      </c>
      <c r="I187" s="4">
        <f t="shared" si="107"/>
        <v>0</v>
      </c>
      <c r="J187" s="4">
        <f t="shared" si="107"/>
        <v>25</v>
      </c>
      <c r="K187" s="4">
        <f t="shared" si="107"/>
        <v>0</v>
      </c>
      <c r="L187" s="4">
        <f t="shared" si="107"/>
        <v>25</v>
      </c>
      <c r="M187" s="4">
        <f t="shared" si="107"/>
        <v>0</v>
      </c>
      <c r="N187" s="20">
        <f t="shared" si="96"/>
        <v>100</v>
      </c>
      <c r="O187" s="20">
        <f t="shared" si="106"/>
        <v>100</v>
      </c>
      <c r="P187" s="10"/>
    </row>
    <row r="188" spans="1:16" ht="33" customHeight="1">
      <c r="A188" s="2" t="s">
        <v>69</v>
      </c>
      <c r="B188" s="2" t="s">
        <v>84</v>
      </c>
      <c r="C188" s="2" t="s">
        <v>28</v>
      </c>
      <c r="D188" s="58" t="s">
        <v>112</v>
      </c>
      <c r="E188" s="59" t="s">
        <v>14</v>
      </c>
      <c r="F188" s="5">
        <f>24</f>
        <v>24</v>
      </c>
      <c r="G188" s="5"/>
      <c r="H188" s="5">
        <v>24</v>
      </c>
      <c r="I188" s="5"/>
      <c r="J188" s="5">
        <v>24</v>
      </c>
      <c r="K188" s="5"/>
      <c r="L188" s="5">
        <v>24</v>
      </c>
      <c r="M188" s="5"/>
      <c r="N188" s="23">
        <f t="shared" si="96"/>
        <v>100</v>
      </c>
      <c r="O188" s="23">
        <f t="shared" si="106"/>
        <v>100</v>
      </c>
      <c r="P188" s="10"/>
    </row>
    <row r="189" spans="1:16" s="8" customFormat="1" ht="35.25" customHeight="1">
      <c r="A189" s="2" t="s">
        <v>70</v>
      </c>
      <c r="B189" s="2" t="s">
        <v>84</v>
      </c>
      <c r="C189" s="2" t="s">
        <v>29</v>
      </c>
      <c r="D189" s="58" t="s">
        <v>112</v>
      </c>
      <c r="E189" s="59" t="s">
        <v>15</v>
      </c>
      <c r="F189" s="5">
        <v>1</v>
      </c>
      <c r="G189" s="5"/>
      <c r="H189" s="5">
        <v>1</v>
      </c>
      <c r="I189" s="5"/>
      <c r="J189" s="5">
        <v>1</v>
      </c>
      <c r="K189" s="5"/>
      <c r="L189" s="5">
        <v>1</v>
      </c>
      <c r="M189" s="5"/>
      <c r="N189" s="23">
        <f t="shared" si="96"/>
        <v>100</v>
      </c>
      <c r="O189" s="23">
        <f t="shared" si="106"/>
        <v>100</v>
      </c>
      <c r="P189" s="56"/>
    </row>
    <row r="190" spans="1:15" ht="60" customHeight="1" hidden="1">
      <c r="A190" s="57" t="s">
        <v>46</v>
      </c>
      <c r="B190" s="110" t="s">
        <v>159</v>
      </c>
      <c r="C190" s="110"/>
      <c r="D190" s="110"/>
      <c r="E190" s="110"/>
      <c r="F190" s="4">
        <f aca="true" t="shared" si="108" ref="F190:M190">F191+F193</f>
        <v>0</v>
      </c>
      <c r="G190" s="4">
        <f t="shared" si="108"/>
        <v>0</v>
      </c>
      <c r="H190" s="4">
        <f t="shared" si="108"/>
        <v>0</v>
      </c>
      <c r="I190" s="4">
        <f t="shared" si="108"/>
        <v>0</v>
      </c>
      <c r="J190" s="4">
        <f t="shared" si="108"/>
        <v>0</v>
      </c>
      <c r="K190" s="4">
        <f t="shared" si="108"/>
        <v>0</v>
      </c>
      <c r="L190" s="4">
        <f t="shared" si="108"/>
        <v>0</v>
      </c>
      <c r="M190" s="4">
        <f t="shared" si="108"/>
        <v>0</v>
      </c>
      <c r="N190" s="20" t="e">
        <f t="shared" si="96"/>
        <v>#DIV/0!</v>
      </c>
      <c r="O190" s="20" t="e">
        <f aca="true" t="shared" si="109" ref="O190:O199">ROUND(L190/J190*100,1)</f>
        <v>#DIV/0!</v>
      </c>
    </row>
    <row r="191" spans="1:16" ht="60" customHeight="1" hidden="1">
      <c r="A191" s="2" t="s">
        <v>45</v>
      </c>
      <c r="B191" s="107" t="s">
        <v>60</v>
      </c>
      <c r="C191" s="107"/>
      <c r="D191" s="107"/>
      <c r="E191" s="107"/>
      <c r="F191" s="5">
        <f aca="true" t="shared" si="110" ref="F191:M191">F192</f>
        <v>0</v>
      </c>
      <c r="G191" s="5">
        <f t="shared" si="110"/>
        <v>0</v>
      </c>
      <c r="H191" s="5">
        <f t="shared" si="110"/>
        <v>0</v>
      </c>
      <c r="I191" s="5">
        <f t="shared" si="110"/>
        <v>0</v>
      </c>
      <c r="J191" s="5">
        <f t="shared" si="110"/>
        <v>0</v>
      </c>
      <c r="K191" s="5">
        <f t="shared" si="110"/>
        <v>0</v>
      </c>
      <c r="L191" s="5">
        <f t="shared" si="110"/>
        <v>0</v>
      </c>
      <c r="M191" s="5">
        <f t="shared" si="110"/>
        <v>0</v>
      </c>
      <c r="N191" s="23" t="e">
        <f t="shared" si="96"/>
        <v>#DIV/0!</v>
      </c>
      <c r="O191" s="23" t="e">
        <f t="shared" si="109"/>
        <v>#DIV/0!</v>
      </c>
      <c r="P191" s="66"/>
    </row>
    <row r="192" spans="1:15" ht="60" customHeight="1" hidden="1">
      <c r="A192" s="2"/>
      <c r="B192" s="2" t="s">
        <v>171</v>
      </c>
      <c r="C192" s="2" t="s">
        <v>28</v>
      </c>
      <c r="D192" s="2" t="s">
        <v>119</v>
      </c>
      <c r="E192" s="24" t="s">
        <v>54</v>
      </c>
      <c r="F192" s="5"/>
      <c r="G192" s="5"/>
      <c r="H192" s="5"/>
      <c r="I192" s="5"/>
      <c r="J192" s="5"/>
      <c r="K192" s="5"/>
      <c r="L192" s="5"/>
      <c r="M192" s="5"/>
      <c r="N192" s="23" t="e">
        <f t="shared" si="96"/>
        <v>#DIV/0!</v>
      </c>
      <c r="O192" s="23" t="e">
        <f t="shared" si="109"/>
        <v>#DIV/0!</v>
      </c>
    </row>
    <row r="193" spans="1:15" ht="60" customHeight="1" hidden="1">
      <c r="A193" s="2" t="s">
        <v>47</v>
      </c>
      <c r="B193" s="107" t="s">
        <v>61</v>
      </c>
      <c r="C193" s="107"/>
      <c r="D193" s="107"/>
      <c r="E193" s="107"/>
      <c r="F193" s="5">
        <f aca="true" t="shared" si="111" ref="F193:M193">F194</f>
        <v>0</v>
      </c>
      <c r="G193" s="5">
        <f t="shared" si="111"/>
        <v>0</v>
      </c>
      <c r="H193" s="5">
        <f t="shared" si="111"/>
        <v>0</v>
      </c>
      <c r="I193" s="5">
        <f t="shared" si="111"/>
        <v>0</v>
      </c>
      <c r="J193" s="5">
        <f t="shared" si="111"/>
        <v>0</v>
      </c>
      <c r="K193" s="5">
        <f t="shared" si="111"/>
        <v>0</v>
      </c>
      <c r="L193" s="5">
        <f t="shared" si="111"/>
        <v>0</v>
      </c>
      <c r="M193" s="5">
        <f t="shared" si="111"/>
        <v>0</v>
      </c>
      <c r="N193" s="23" t="e">
        <f t="shared" si="96"/>
        <v>#DIV/0!</v>
      </c>
      <c r="O193" s="23" t="e">
        <f t="shared" si="109"/>
        <v>#DIV/0!</v>
      </c>
    </row>
    <row r="194" spans="1:15" ht="60" customHeight="1" hidden="1">
      <c r="A194" s="2"/>
      <c r="B194" s="2" t="s">
        <v>171</v>
      </c>
      <c r="C194" s="2" t="s">
        <v>29</v>
      </c>
      <c r="D194" s="2" t="s">
        <v>119</v>
      </c>
      <c r="E194" s="24" t="s">
        <v>55</v>
      </c>
      <c r="F194" s="5"/>
      <c r="G194" s="5"/>
      <c r="H194" s="5"/>
      <c r="I194" s="5"/>
      <c r="J194" s="5"/>
      <c r="K194" s="5"/>
      <c r="L194" s="5"/>
      <c r="M194" s="5"/>
      <c r="N194" s="23" t="e">
        <f t="shared" si="96"/>
        <v>#DIV/0!</v>
      </c>
      <c r="O194" s="23" t="e">
        <f t="shared" si="109"/>
        <v>#DIV/0!</v>
      </c>
    </row>
    <row r="195" spans="1:15" ht="60" customHeight="1" hidden="1">
      <c r="A195" s="57" t="s">
        <v>48</v>
      </c>
      <c r="B195" s="119" t="s">
        <v>161</v>
      </c>
      <c r="C195" s="119"/>
      <c r="D195" s="119"/>
      <c r="E195" s="119"/>
      <c r="F195" s="4">
        <f aca="true" t="shared" si="112" ref="F195:M195">F198+F196</f>
        <v>0</v>
      </c>
      <c r="G195" s="4">
        <f t="shared" si="112"/>
        <v>0</v>
      </c>
      <c r="H195" s="4">
        <f t="shared" si="112"/>
        <v>0</v>
      </c>
      <c r="I195" s="4">
        <f t="shared" si="112"/>
        <v>0</v>
      </c>
      <c r="J195" s="4">
        <f t="shared" si="112"/>
        <v>0</v>
      </c>
      <c r="K195" s="4">
        <f t="shared" si="112"/>
        <v>0</v>
      </c>
      <c r="L195" s="4">
        <f t="shared" si="112"/>
        <v>0</v>
      </c>
      <c r="M195" s="4">
        <f t="shared" si="112"/>
        <v>0</v>
      </c>
      <c r="N195" s="20" t="e">
        <f t="shared" si="96"/>
        <v>#DIV/0!</v>
      </c>
      <c r="O195" s="20" t="e">
        <f t="shared" si="109"/>
        <v>#DIV/0!</v>
      </c>
    </row>
    <row r="196" spans="1:15" ht="60" customHeight="1" hidden="1">
      <c r="A196" s="2" t="s">
        <v>49</v>
      </c>
      <c r="B196" s="107" t="s">
        <v>60</v>
      </c>
      <c r="C196" s="107"/>
      <c r="D196" s="107"/>
      <c r="E196" s="107"/>
      <c r="F196" s="5">
        <f aca="true" t="shared" si="113" ref="F196:M196">F197</f>
        <v>0</v>
      </c>
      <c r="G196" s="5">
        <f t="shared" si="113"/>
        <v>0</v>
      </c>
      <c r="H196" s="5">
        <f t="shared" si="113"/>
        <v>0</v>
      </c>
      <c r="I196" s="5">
        <f t="shared" si="113"/>
        <v>0</v>
      </c>
      <c r="J196" s="5">
        <f t="shared" si="113"/>
        <v>0</v>
      </c>
      <c r="K196" s="5">
        <f t="shared" si="113"/>
        <v>0</v>
      </c>
      <c r="L196" s="5">
        <f t="shared" si="113"/>
        <v>0</v>
      </c>
      <c r="M196" s="5">
        <f t="shared" si="113"/>
        <v>0</v>
      </c>
      <c r="N196" s="23" t="e">
        <f t="shared" si="96"/>
        <v>#DIV/0!</v>
      </c>
      <c r="O196" s="23" t="e">
        <f t="shared" si="109"/>
        <v>#DIV/0!</v>
      </c>
    </row>
    <row r="197" spans="1:15" ht="60" customHeight="1" hidden="1">
      <c r="A197" s="2"/>
      <c r="B197" s="2" t="s">
        <v>132</v>
      </c>
      <c r="C197" s="2" t="s">
        <v>28</v>
      </c>
      <c r="D197" s="2" t="s">
        <v>119</v>
      </c>
      <c r="E197" s="24" t="s">
        <v>54</v>
      </c>
      <c r="F197" s="5"/>
      <c r="G197" s="5"/>
      <c r="H197" s="5"/>
      <c r="I197" s="5"/>
      <c r="J197" s="5"/>
      <c r="K197" s="5"/>
      <c r="L197" s="5"/>
      <c r="M197" s="5"/>
      <c r="N197" s="23" t="e">
        <f t="shared" si="96"/>
        <v>#DIV/0!</v>
      </c>
      <c r="O197" s="23" t="e">
        <f t="shared" si="109"/>
        <v>#DIV/0!</v>
      </c>
    </row>
    <row r="198" spans="1:15" ht="60" customHeight="1" hidden="1">
      <c r="A198" s="2" t="s">
        <v>63</v>
      </c>
      <c r="B198" s="107" t="s">
        <v>61</v>
      </c>
      <c r="C198" s="107"/>
      <c r="D198" s="107"/>
      <c r="E198" s="107"/>
      <c r="F198" s="5">
        <f aca="true" t="shared" si="114" ref="F198:M198">F199</f>
        <v>0</v>
      </c>
      <c r="G198" s="5">
        <f t="shared" si="114"/>
        <v>0</v>
      </c>
      <c r="H198" s="5">
        <f t="shared" si="114"/>
        <v>0</v>
      </c>
      <c r="I198" s="5">
        <f t="shared" si="114"/>
        <v>0</v>
      </c>
      <c r="J198" s="5">
        <f t="shared" si="114"/>
        <v>0</v>
      </c>
      <c r="K198" s="5">
        <f t="shared" si="114"/>
        <v>0</v>
      </c>
      <c r="L198" s="5">
        <f t="shared" si="114"/>
        <v>0</v>
      </c>
      <c r="M198" s="5">
        <f t="shared" si="114"/>
        <v>0</v>
      </c>
      <c r="N198" s="23" t="e">
        <f t="shared" si="96"/>
        <v>#DIV/0!</v>
      </c>
      <c r="O198" s="23" t="e">
        <f t="shared" si="109"/>
        <v>#DIV/0!</v>
      </c>
    </row>
    <row r="199" spans="1:15" ht="56.25" hidden="1">
      <c r="A199" s="2"/>
      <c r="B199" s="2" t="s">
        <v>132</v>
      </c>
      <c r="C199" s="2" t="s">
        <v>29</v>
      </c>
      <c r="D199" s="2" t="s">
        <v>119</v>
      </c>
      <c r="E199" s="24" t="s">
        <v>55</v>
      </c>
      <c r="F199" s="5"/>
      <c r="G199" s="5"/>
      <c r="H199" s="5"/>
      <c r="I199" s="5"/>
      <c r="J199" s="5"/>
      <c r="K199" s="5"/>
      <c r="L199" s="5"/>
      <c r="M199" s="5"/>
      <c r="N199" s="23" t="e">
        <f t="shared" si="96"/>
        <v>#DIV/0!</v>
      </c>
      <c r="O199" s="23" t="e">
        <f t="shared" si="109"/>
        <v>#DIV/0!</v>
      </c>
    </row>
    <row r="200" spans="1:15" ht="60" customHeight="1" hidden="1">
      <c r="A200" s="57" t="s">
        <v>176</v>
      </c>
      <c r="B200" s="119" t="s">
        <v>207</v>
      </c>
      <c r="C200" s="119"/>
      <c r="D200" s="119"/>
      <c r="E200" s="119"/>
      <c r="F200" s="4">
        <f>F201</f>
        <v>0</v>
      </c>
      <c r="G200" s="4">
        <f aca="true" t="shared" si="115" ref="G200:M200">G201</f>
        <v>0</v>
      </c>
      <c r="H200" s="4">
        <f t="shared" si="115"/>
        <v>0</v>
      </c>
      <c r="I200" s="4">
        <f t="shared" si="115"/>
        <v>0</v>
      </c>
      <c r="J200" s="4">
        <f t="shared" si="115"/>
        <v>0</v>
      </c>
      <c r="K200" s="4">
        <f t="shared" si="115"/>
        <v>0</v>
      </c>
      <c r="L200" s="4">
        <f t="shared" si="115"/>
        <v>0</v>
      </c>
      <c r="M200" s="4">
        <f t="shared" si="115"/>
        <v>0</v>
      </c>
      <c r="N200" s="20" t="e">
        <f>ROUND(L200/F200*100,1)</f>
        <v>#DIV/0!</v>
      </c>
      <c r="O200" s="20" t="e">
        <f>ROUND(L200/J200*100,1)</f>
        <v>#DIV/0!</v>
      </c>
    </row>
    <row r="201" spans="1:15" ht="60" customHeight="1" hidden="1">
      <c r="A201" s="2" t="s">
        <v>186</v>
      </c>
      <c r="B201" s="107" t="s">
        <v>61</v>
      </c>
      <c r="C201" s="107"/>
      <c r="D201" s="107"/>
      <c r="E201" s="107"/>
      <c r="F201" s="5">
        <f aca="true" t="shared" si="116" ref="F201:M201">F202</f>
        <v>0</v>
      </c>
      <c r="G201" s="5">
        <f t="shared" si="116"/>
        <v>0</v>
      </c>
      <c r="H201" s="5">
        <f t="shared" si="116"/>
        <v>0</v>
      </c>
      <c r="I201" s="5">
        <f t="shared" si="116"/>
        <v>0</v>
      </c>
      <c r="J201" s="5">
        <f t="shared" si="116"/>
        <v>0</v>
      </c>
      <c r="K201" s="5">
        <f t="shared" si="116"/>
        <v>0</v>
      </c>
      <c r="L201" s="5">
        <f t="shared" si="116"/>
        <v>0</v>
      </c>
      <c r="M201" s="5">
        <f t="shared" si="116"/>
        <v>0</v>
      </c>
      <c r="N201" s="23" t="e">
        <f>ROUND(L201/F201*100,1)</f>
        <v>#DIV/0!</v>
      </c>
      <c r="O201" s="23" t="e">
        <f>ROUND(L201/J201*100,1)</f>
        <v>#DIV/0!</v>
      </c>
    </row>
    <row r="202" spans="1:15" ht="7.5" customHeight="1" hidden="1">
      <c r="A202" s="2"/>
      <c r="B202" s="2" t="s">
        <v>191</v>
      </c>
      <c r="C202" s="2" t="s">
        <v>29</v>
      </c>
      <c r="D202" s="2" t="s">
        <v>119</v>
      </c>
      <c r="E202" s="24" t="s">
        <v>55</v>
      </c>
      <c r="F202" s="5"/>
      <c r="G202" s="5"/>
      <c r="H202" s="5"/>
      <c r="I202" s="5"/>
      <c r="J202" s="5"/>
      <c r="K202" s="5"/>
      <c r="L202" s="5"/>
      <c r="M202" s="5"/>
      <c r="N202" s="23" t="e">
        <f>ROUND(L202/F202*100,1)</f>
        <v>#DIV/0!</v>
      </c>
      <c r="O202" s="23" t="e">
        <f>ROUND(L202/J202*100,1)</f>
        <v>#DIV/0!</v>
      </c>
    </row>
    <row r="203" spans="1:16" s="8" customFormat="1" ht="23.25" customHeight="1">
      <c r="A203" s="128" t="s">
        <v>57</v>
      </c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56"/>
    </row>
    <row r="204" spans="1:16" s="8" customFormat="1" ht="36" customHeight="1">
      <c r="A204" s="13" t="s">
        <v>44</v>
      </c>
      <c r="B204" s="110" t="s">
        <v>151</v>
      </c>
      <c r="C204" s="110"/>
      <c r="D204" s="110"/>
      <c r="E204" s="110"/>
      <c r="F204" s="4">
        <f aca="true" t="shared" si="117" ref="F204:M204">F205</f>
        <v>0</v>
      </c>
      <c r="G204" s="4">
        <f t="shared" si="117"/>
        <v>0</v>
      </c>
      <c r="H204" s="4">
        <f t="shared" si="117"/>
        <v>0</v>
      </c>
      <c r="I204" s="4">
        <f t="shared" si="117"/>
        <v>0</v>
      </c>
      <c r="J204" s="4">
        <f t="shared" si="117"/>
        <v>0</v>
      </c>
      <c r="K204" s="4">
        <f t="shared" si="117"/>
        <v>0</v>
      </c>
      <c r="L204" s="4">
        <f t="shared" si="117"/>
        <v>0</v>
      </c>
      <c r="M204" s="4">
        <f t="shared" si="117"/>
        <v>0</v>
      </c>
      <c r="N204" s="20"/>
      <c r="O204" s="20"/>
      <c r="P204" s="56"/>
    </row>
    <row r="205" spans="1:15" ht="66.75" customHeight="1">
      <c r="A205" s="13" t="s">
        <v>71</v>
      </c>
      <c r="B205" s="110" t="s">
        <v>223</v>
      </c>
      <c r="C205" s="110"/>
      <c r="D205" s="110"/>
      <c r="E205" s="110"/>
      <c r="F205" s="4">
        <f>SUM(F206:F208)</f>
        <v>0</v>
      </c>
      <c r="G205" s="4">
        <f aca="true" t="shared" si="118" ref="G205:M205">SUM(G206:G208)</f>
        <v>0</v>
      </c>
      <c r="H205" s="4">
        <f t="shared" si="118"/>
        <v>0</v>
      </c>
      <c r="I205" s="4">
        <f t="shared" si="118"/>
        <v>0</v>
      </c>
      <c r="J205" s="4">
        <f t="shared" si="118"/>
        <v>0</v>
      </c>
      <c r="K205" s="4">
        <f t="shared" si="118"/>
        <v>0</v>
      </c>
      <c r="L205" s="4">
        <f t="shared" si="118"/>
        <v>0</v>
      </c>
      <c r="M205" s="4">
        <f t="shared" si="118"/>
        <v>0</v>
      </c>
      <c r="N205" s="20"/>
      <c r="O205" s="20"/>
    </row>
    <row r="206" spans="1:15" ht="60" customHeight="1" hidden="1">
      <c r="A206" s="2"/>
      <c r="B206" s="2" t="s">
        <v>83</v>
      </c>
      <c r="C206" s="2" t="s">
        <v>224</v>
      </c>
      <c r="D206" s="2" t="s">
        <v>225</v>
      </c>
      <c r="E206" s="24" t="s">
        <v>226</v>
      </c>
      <c r="F206" s="5"/>
      <c r="G206" s="5"/>
      <c r="H206" s="5"/>
      <c r="I206" s="5"/>
      <c r="J206" s="5"/>
      <c r="K206" s="5"/>
      <c r="L206" s="5"/>
      <c r="M206" s="5"/>
      <c r="N206" s="23" t="e">
        <f>ROUND(L206/F206*100,1)</f>
        <v>#DIV/0!</v>
      </c>
      <c r="O206" s="23" t="e">
        <f>ROUND(L206/J206*100,1)</f>
        <v>#DIV/0!</v>
      </c>
    </row>
    <row r="207" spans="1:15" ht="60" customHeight="1" hidden="1">
      <c r="A207" s="2"/>
      <c r="B207" s="2" t="s">
        <v>83</v>
      </c>
      <c r="C207" s="2" t="s">
        <v>118</v>
      </c>
      <c r="D207" s="2" t="s">
        <v>123</v>
      </c>
      <c r="E207" s="122" t="s">
        <v>226</v>
      </c>
      <c r="F207" s="5"/>
      <c r="G207" s="5"/>
      <c r="H207" s="5"/>
      <c r="I207" s="5"/>
      <c r="J207" s="5"/>
      <c r="K207" s="5"/>
      <c r="L207" s="5"/>
      <c r="M207" s="5"/>
      <c r="N207" s="23" t="e">
        <f>ROUND(L207/F207*100,1)</f>
        <v>#DIV/0!</v>
      </c>
      <c r="O207" s="23"/>
    </row>
    <row r="208" spans="1:15" ht="60" customHeight="1" hidden="1">
      <c r="A208" s="2"/>
      <c r="B208" s="2" t="s">
        <v>83</v>
      </c>
      <c r="C208" s="2" t="s">
        <v>118</v>
      </c>
      <c r="D208" s="2" t="s">
        <v>227</v>
      </c>
      <c r="E208" s="123"/>
      <c r="F208" s="5"/>
      <c r="G208" s="5"/>
      <c r="H208" s="5"/>
      <c r="I208" s="5"/>
      <c r="J208" s="5"/>
      <c r="K208" s="5"/>
      <c r="L208" s="5"/>
      <c r="M208" s="5"/>
      <c r="N208" s="23" t="e">
        <f>ROUND(L208/F208*100,1)</f>
        <v>#DIV/0!</v>
      </c>
      <c r="O208" s="23" t="e">
        <f>ROUND(L208/J208*100,1)</f>
        <v>#DIV/0!</v>
      </c>
    </row>
    <row r="211" ht="12.75">
      <c r="N211" s="11"/>
    </row>
    <row r="212" ht="12.75">
      <c r="E212" s="82"/>
    </row>
    <row r="222" spans="14:15" ht="12.75">
      <c r="N222" s="11"/>
      <c r="O222" s="11"/>
    </row>
    <row r="223" spans="14:15" ht="12.75">
      <c r="N223" s="11"/>
      <c r="O223" s="11"/>
    </row>
    <row r="230" ht="12.75">
      <c r="N230" s="11"/>
    </row>
    <row r="231" spans="4:14" ht="12.75">
      <c r="D231" s="127" t="s">
        <v>208</v>
      </c>
      <c r="E231" s="127"/>
      <c r="F231" s="127"/>
      <c r="G231" s="127"/>
      <c r="H231" s="127"/>
      <c r="I231" s="127"/>
      <c r="J231" s="127"/>
      <c r="K231" s="127"/>
      <c r="L231" s="127"/>
      <c r="M231" s="127"/>
      <c r="N231" s="11"/>
    </row>
    <row r="232" spans="4:14" ht="12.75">
      <c r="D232" s="48" t="s">
        <v>119</v>
      </c>
      <c r="E232" s="10"/>
      <c r="F232" s="11">
        <f>F72</f>
        <v>150</v>
      </c>
      <c r="G232" s="11">
        <f aca="true" t="shared" si="119" ref="G232:L232">G72</f>
        <v>0</v>
      </c>
      <c r="H232" s="11">
        <f t="shared" si="119"/>
        <v>150</v>
      </c>
      <c r="I232" s="11">
        <f t="shared" si="119"/>
        <v>0</v>
      </c>
      <c r="J232" s="11">
        <f t="shared" si="119"/>
        <v>150</v>
      </c>
      <c r="K232" s="11">
        <f t="shared" si="119"/>
        <v>0</v>
      </c>
      <c r="L232" s="11">
        <f t="shared" si="119"/>
        <v>150</v>
      </c>
      <c r="M232" s="10"/>
      <c r="N232" s="11"/>
    </row>
    <row r="233" spans="4:14" ht="24">
      <c r="D233" s="2" t="s">
        <v>157</v>
      </c>
      <c r="F233" s="11">
        <f aca="true" t="shared" si="120" ref="F233:L233">F54+F132+F140+F168</f>
        <v>5959</v>
      </c>
      <c r="G233" s="11">
        <f t="shared" si="120"/>
        <v>0</v>
      </c>
      <c r="H233" s="11">
        <f t="shared" si="120"/>
        <v>5958</v>
      </c>
      <c r="I233" s="11">
        <f t="shared" si="120"/>
        <v>0</v>
      </c>
      <c r="J233" s="11">
        <f t="shared" si="120"/>
        <v>5958</v>
      </c>
      <c r="K233" s="11">
        <f t="shared" si="120"/>
        <v>0</v>
      </c>
      <c r="L233" s="11">
        <f t="shared" si="120"/>
        <v>5948</v>
      </c>
      <c r="M233" s="11">
        <f>M54+M72+M132+M140+M168</f>
        <v>0</v>
      </c>
      <c r="N233" s="11"/>
    </row>
    <row r="234" spans="4:13" ht="12.75">
      <c r="D234" s="2" t="s">
        <v>192</v>
      </c>
      <c r="F234" s="11">
        <f>F108+F138+F179</f>
        <v>0</v>
      </c>
      <c r="G234" s="11">
        <f aca="true" t="shared" si="121" ref="G234:M234">G108+G138+G179</f>
        <v>0</v>
      </c>
      <c r="H234" s="11">
        <f t="shared" si="121"/>
        <v>0</v>
      </c>
      <c r="I234" s="11">
        <f t="shared" si="121"/>
        <v>0</v>
      </c>
      <c r="J234" s="11">
        <f t="shared" si="121"/>
        <v>0</v>
      </c>
      <c r="K234" s="11">
        <f t="shared" si="121"/>
        <v>0</v>
      </c>
      <c r="L234" s="11">
        <f t="shared" si="121"/>
        <v>0</v>
      </c>
      <c r="M234" s="11">
        <f t="shared" si="121"/>
        <v>0</v>
      </c>
    </row>
    <row r="235" spans="4:13" ht="24">
      <c r="D235" s="2" t="s">
        <v>196</v>
      </c>
      <c r="F235" s="11">
        <f aca="true" t="shared" si="122" ref="F235:M235">F53+F71+F80+F109+F139+F167+F176</f>
        <v>66559</v>
      </c>
      <c r="G235" s="11">
        <f t="shared" si="122"/>
        <v>0</v>
      </c>
      <c r="H235" s="11">
        <f t="shared" si="122"/>
        <v>66559</v>
      </c>
      <c r="I235" s="11">
        <f t="shared" si="122"/>
        <v>0</v>
      </c>
      <c r="J235" s="11">
        <f t="shared" si="122"/>
        <v>65796</v>
      </c>
      <c r="K235" s="11">
        <f t="shared" si="122"/>
        <v>0</v>
      </c>
      <c r="L235" s="11">
        <f t="shared" si="122"/>
        <v>65796</v>
      </c>
      <c r="M235" s="11">
        <f t="shared" si="122"/>
        <v>0</v>
      </c>
    </row>
    <row r="236" spans="4:13" ht="24">
      <c r="D236" s="2" t="s">
        <v>197</v>
      </c>
      <c r="F236" s="11">
        <f aca="true" t="shared" si="123" ref="F236:M236">F76</f>
        <v>0</v>
      </c>
      <c r="G236" s="11">
        <f t="shared" si="123"/>
        <v>0</v>
      </c>
      <c r="H236" s="11">
        <f t="shared" si="123"/>
        <v>0</v>
      </c>
      <c r="I236" s="11">
        <f t="shared" si="123"/>
        <v>0</v>
      </c>
      <c r="J236" s="11">
        <f t="shared" si="123"/>
        <v>0</v>
      </c>
      <c r="K236" s="11">
        <f t="shared" si="123"/>
        <v>0</v>
      </c>
      <c r="L236" s="11">
        <f t="shared" si="123"/>
        <v>0</v>
      </c>
      <c r="M236" s="11">
        <f t="shared" si="123"/>
        <v>0</v>
      </c>
    </row>
    <row r="237" spans="4:13" ht="12.75">
      <c r="D237" s="58" t="s">
        <v>112</v>
      </c>
      <c r="F237" s="11">
        <f aca="true" t="shared" si="124" ref="F237:L237">F58+F85+F86+F115+F150+F188+F189</f>
        <v>53</v>
      </c>
      <c r="G237" s="11">
        <f t="shared" si="124"/>
        <v>0</v>
      </c>
      <c r="H237" s="11">
        <f t="shared" si="124"/>
        <v>53</v>
      </c>
      <c r="I237" s="11">
        <f t="shared" si="124"/>
        <v>0</v>
      </c>
      <c r="J237" s="11">
        <f t="shared" si="124"/>
        <v>53</v>
      </c>
      <c r="K237" s="11">
        <f t="shared" si="124"/>
        <v>0</v>
      </c>
      <c r="L237" s="11">
        <f t="shared" si="124"/>
        <v>53</v>
      </c>
      <c r="M237" s="11">
        <f>M24+M25+M58+M85+M86+M115+M150+M188+M189</f>
        <v>0</v>
      </c>
    </row>
    <row r="238" spans="4:13" ht="24">
      <c r="D238" s="2" t="s">
        <v>156</v>
      </c>
      <c r="F238" s="11">
        <f aca="true" t="shared" si="125" ref="F238:M239">F55+F74+F141+F180</f>
        <v>0</v>
      </c>
      <c r="G238" s="11">
        <f t="shared" si="125"/>
        <v>0</v>
      </c>
      <c r="H238" s="11">
        <f t="shared" si="125"/>
        <v>0</v>
      </c>
      <c r="I238" s="11">
        <f t="shared" si="125"/>
        <v>0</v>
      </c>
      <c r="J238" s="11">
        <f t="shared" si="125"/>
        <v>0</v>
      </c>
      <c r="K238" s="11">
        <f t="shared" si="125"/>
        <v>0</v>
      </c>
      <c r="L238" s="11">
        <f t="shared" si="125"/>
        <v>0</v>
      </c>
      <c r="M238" s="11">
        <f t="shared" si="125"/>
        <v>0</v>
      </c>
    </row>
    <row r="239" spans="4:13" ht="12.75">
      <c r="D239" s="2" t="s">
        <v>155</v>
      </c>
      <c r="F239" s="11">
        <f t="shared" si="125"/>
        <v>0</v>
      </c>
      <c r="G239" s="11">
        <f t="shared" si="125"/>
        <v>0</v>
      </c>
      <c r="H239" s="11">
        <f t="shared" si="125"/>
        <v>0</v>
      </c>
      <c r="I239" s="11">
        <f t="shared" si="125"/>
        <v>0</v>
      </c>
      <c r="J239" s="11">
        <f t="shared" si="125"/>
        <v>0</v>
      </c>
      <c r="K239" s="11">
        <f t="shared" si="125"/>
        <v>0</v>
      </c>
      <c r="L239" s="11">
        <f t="shared" si="125"/>
        <v>0</v>
      </c>
      <c r="M239" s="11">
        <f t="shared" si="125"/>
        <v>0</v>
      </c>
    </row>
    <row r="240" spans="4:13" ht="24">
      <c r="D240" s="2" t="s">
        <v>199</v>
      </c>
      <c r="F240" s="11">
        <f aca="true" t="shared" si="126" ref="F240:M240">F77</f>
        <v>0</v>
      </c>
      <c r="G240" s="11">
        <f t="shared" si="126"/>
        <v>0</v>
      </c>
      <c r="H240" s="11">
        <f t="shared" si="126"/>
        <v>0</v>
      </c>
      <c r="I240" s="11">
        <f t="shared" si="126"/>
        <v>0</v>
      </c>
      <c r="J240" s="11">
        <f t="shared" si="126"/>
        <v>0</v>
      </c>
      <c r="K240" s="11">
        <f t="shared" si="126"/>
        <v>0</v>
      </c>
      <c r="L240" s="11">
        <f t="shared" si="126"/>
        <v>0</v>
      </c>
      <c r="M240" s="11">
        <f t="shared" si="126"/>
        <v>0</v>
      </c>
    </row>
    <row r="241" spans="4:13" ht="24">
      <c r="D241" s="2" t="s">
        <v>201</v>
      </c>
      <c r="F241" s="11">
        <f>F169+F170+F171+F183+F184+F185</f>
        <v>6869</v>
      </c>
      <c r="G241" s="11">
        <f aca="true" t="shared" si="127" ref="G241:M241">G169+G170+G171+G183+G184+G185</f>
        <v>6525</v>
      </c>
      <c r="H241" s="11">
        <f t="shared" si="127"/>
        <v>6868</v>
      </c>
      <c r="I241" s="11">
        <f t="shared" si="127"/>
        <v>6524</v>
      </c>
      <c r="J241" s="11">
        <f t="shared" si="127"/>
        <v>6868</v>
      </c>
      <c r="K241" s="11">
        <f t="shared" si="127"/>
        <v>6524</v>
      </c>
      <c r="L241" s="11">
        <f t="shared" si="127"/>
        <v>6868</v>
      </c>
      <c r="M241" s="11">
        <f t="shared" si="127"/>
        <v>6525</v>
      </c>
    </row>
    <row r="242" spans="4:13" ht="24">
      <c r="D242" s="2" t="s">
        <v>203</v>
      </c>
      <c r="F242" s="11">
        <f>F145</f>
        <v>10000</v>
      </c>
      <c r="G242" s="11">
        <f aca="true" t="shared" si="128" ref="G242:M242">G145</f>
        <v>10000</v>
      </c>
      <c r="H242" s="11">
        <f t="shared" si="128"/>
        <v>10000</v>
      </c>
      <c r="I242" s="11">
        <f t="shared" si="128"/>
        <v>10000</v>
      </c>
      <c r="J242" s="11">
        <f t="shared" si="128"/>
        <v>10000</v>
      </c>
      <c r="K242" s="11">
        <f t="shared" si="128"/>
        <v>10000</v>
      </c>
      <c r="L242" s="11">
        <f t="shared" si="128"/>
        <v>10000</v>
      </c>
      <c r="M242" s="11">
        <f t="shared" si="128"/>
        <v>10000</v>
      </c>
    </row>
    <row r="243" spans="4:13" ht="24">
      <c r="D243" s="2" t="s">
        <v>205</v>
      </c>
      <c r="F243" s="11">
        <f aca="true" t="shared" si="129" ref="F243:M243">F78+F134+F135+F136+F146+F147+F148</f>
        <v>2878</v>
      </c>
      <c r="G243" s="11">
        <f t="shared" si="129"/>
        <v>2849</v>
      </c>
      <c r="H243" s="11">
        <f t="shared" si="129"/>
        <v>2878</v>
      </c>
      <c r="I243" s="11">
        <f t="shared" si="129"/>
        <v>2849</v>
      </c>
      <c r="J243" s="11">
        <f t="shared" si="129"/>
        <v>2878</v>
      </c>
      <c r="K243" s="11">
        <f t="shared" si="129"/>
        <v>2849</v>
      </c>
      <c r="L243" s="11">
        <f t="shared" si="129"/>
        <v>2878</v>
      </c>
      <c r="M243" s="11">
        <f t="shared" si="129"/>
        <v>2849</v>
      </c>
    </row>
    <row r="244" spans="4:13" ht="12.75">
      <c r="D244" s="2" t="s">
        <v>195</v>
      </c>
      <c r="F244" s="11">
        <f>F111+F112+F113+F186</f>
        <v>5067</v>
      </c>
      <c r="G244" s="11">
        <f aca="true" t="shared" si="130" ref="G244:M244">G111+G112+G113+G186</f>
        <v>4814</v>
      </c>
      <c r="H244" s="11">
        <f t="shared" si="130"/>
        <v>5066</v>
      </c>
      <c r="I244" s="11">
        <f t="shared" si="130"/>
        <v>4813</v>
      </c>
      <c r="J244" s="11">
        <f t="shared" si="130"/>
        <v>5066</v>
      </c>
      <c r="K244" s="11">
        <f t="shared" si="130"/>
        <v>4813</v>
      </c>
      <c r="L244" s="11">
        <f t="shared" si="130"/>
        <v>5066</v>
      </c>
      <c r="M244" s="11">
        <f t="shared" si="130"/>
        <v>4813</v>
      </c>
    </row>
    <row r="245" spans="4:13" ht="24">
      <c r="D245" s="2" t="s">
        <v>238</v>
      </c>
      <c r="F245" s="11">
        <f>F110</f>
        <v>1747</v>
      </c>
      <c r="G245" s="11">
        <f aca="true" t="shared" si="131" ref="G245:M245">G110</f>
        <v>0</v>
      </c>
      <c r="H245" s="11">
        <f t="shared" si="131"/>
        <v>1747</v>
      </c>
      <c r="I245" s="11">
        <f t="shared" si="131"/>
        <v>0</v>
      </c>
      <c r="J245" s="11">
        <f t="shared" si="131"/>
        <v>1747</v>
      </c>
      <c r="K245" s="11">
        <f t="shared" si="131"/>
        <v>0</v>
      </c>
      <c r="L245" s="11">
        <f t="shared" si="131"/>
        <v>1747</v>
      </c>
      <c r="M245" s="11">
        <f t="shared" si="131"/>
        <v>0</v>
      </c>
    </row>
    <row r="246" spans="4:13" ht="12.75">
      <c r="D246" s="2" t="s">
        <v>236</v>
      </c>
      <c r="F246" s="11">
        <f>F172+F173+F174</f>
        <v>18360</v>
      </c>
      <c r="G246" s="11">
        <f aca="true" t="shared" si="132" ref="G246:M246">G172+G173+G174</f>
        <v>17442</v>
      </c>
      <c r="H246" s="11">
        <f t="shared" si="132"/>
        <v>18360</v>
      </c>
      <c r="I246" s="11">
        <f t="shared" si="132"/>
        <v>17442</v>
      </c>
      <c r="J246" s="11">
        <f t="shared" si="132"/>
        <v>18360</v>
      </c>
      <c r="K246" s="11">
        <f t="shared" si="132"/>
        <v>17442</v>
      </c>
      <c r="L246" s="11">
        <f t="shared" si="132"/>
        <v>18360</v>
      </c>
      <c r="M246" s="11">
        <f t="shared" si="132"/>
        <v>17442</v>
      </c>
    </row>
    <row r="248" spans="6:13" ht="12.75">
      <c r="F248" s="81" t="b">
        <f>F232+F233+F234+F235+F236+F237+F238+F239+F240+F241+F242+F243+F244+F245+F246=F18+F23</f>
        <v>1</v>
      </c>
      <c r="G248" s="81" t="b">
        <f aca="true" t="shared" si="133" ref="G248:M248">G232+G233+G234+G235+G236+G237+G238+G239+G240+G241+G242+G243+G244+G245+G246=G18+G23</f>
        <v>1</v>
      </c>
      <c r="H248" s="81" t="b">
        <f t="shared" si="133"/>
        <v>1</v>
      </c>
      <c r="I248" s="81" t="b">
        <f t="shared" si="133"/>
        <v>1</v>
      </c>
      <c r="J248" s="81" t="b">
        <f t="shared" si="133"/>
        <v>1</v>
      </c>
      <c r="K248" s="81" t="b">
        <f t="shared" si="133"/>
        <v>1</v>
      </c>
      <c r="L248" s="81" t="b">
        <f t="shared" si="133"/>
        <v>1</v>
      </c>
      <c r="M248" s="81" t="b">
        <f t="shared" si="133"/>
        <v>1</v>
      </c>
    </row>
  </sheetData>
  <sheetProtection/>
  <mergeCells count="127">
    <mergeCell ref="P111:P113"/>
    <mergeCell ref="B201:E201"/>
    <mergeCell ref="B39:E39"/>
    <mergeCell ref="B42:E42"/>
    <mergeCell ref="P81:P82"/>
    <mergeCell ref="E74:E75"/>
    <mergeCell ref="E141:E142"/>
    <mergeCell ref="B157:E157"/>
    <mergeCell ref="B166:E166"/>
    <mergeCell ref="P134:P136"/>
    <mergeCell ref="E180:E181"/>
    <mergeCell ref="B153:E153"/>
    <mergeCell ref="B124:E124"/>
    <mergeCell ref="B165:E165"/>
    <mergeCell ref="B158:E158"/>
    <mergeCell ref="B159:E159"/>
    <mergeCell ref="B162:E162"/>
    <mergeCell ref="B131:E131"/>
    <mergeCell ref="B175:E175"/>
    <mergeCell ref="B127:E127"/>
    <mergeCell ref="P141:P142"/>
    <mergeCell ref="P180:P181"/>
    <mergeCell ref="B200:E200"/>
    <mergeCell ref="A128:A129"/>
    <mergeCell ref="P146:P148"/>
    <mergeCell ref="P172:P174"/>
    <mergeCell ref="A160:A161"/>
    <mergeCell ref="B191:E191"/>
    <mergeCell ref="B196:E196"/>
    <mergeCell ref="P183:P185"/>
    <mergeCell ref="B19:E19"/>
    <mergeCell ref="B32:E32"/>
    <mergeCell ref="B37:E37"/>
    <mergeCell ref="A44:O44"/>
    <mergeCell ref="B29:E29"/>
    <mergeCell ref="B27:E27"/>
    <mergeCell ref="B34:E34"/>
    <mergeCell ref="B23:E23"/>
    <mergeCell ref="B30:E30"/>
    <mergeCell ref="B35:E35"/>
    <mergeCell ref="P74:P75"/>
    <mergeCell ref="B61:E61"/>
    <mergeCell ref="B70:E70"/>
    <mergeCell ref="B69:E69"/>
    <mergeCell ref="B84:E84"/>
    <mergeCell ref="A100:O100"/>
    <mergeCell ref="B63:E63"/>
    <mergeCell ref="B97:E97"/>
    <mergeCell ref="B98:E98"/>
    <mergeCell ref="B152:E152"/>
    <mergeCell ref="B156:E156"/>
    <mergeCell ref="A155:O155"/>
    <mergeCell ref="B130:E130"/>
    <mergeCell ref="A67:A68"/>
    <mergeCell ref="B66:E66"/>
    <mergeCell ref="B107:E107"/>
    <mergeCell ref="A105:A106"/>
    <mergeCell ref="B101:E101"/>
    <mergeCell ref="B123:E123"/>
    <mergeCell ref="B45:E45"/>
    <mergeCell ref="A64:A65"/>
    <mergeCell ref="B47:E47"/>
    <mergeCell ref="B57:E57"/>
    <mergeCell ref="A59:O59"/>
    <mergeCell ref="E55:E56"/>
    <mergeCell ref="B48:E48"/>
    <mergeCell ref="B46:E46"/>
    <mergeCell ref="B104:E104"/>
    <mergeCell ref="A120:O120"/>
    <mergeCell ref="B114:E114"/>
    <mergeCell ref="B103:E103"/>
    <mergeCell ref="B52:E52"/>
    <mergeCell ref="B62:E62"/>
    <mergeCell ref="B60:E60"/>
    <mergeCell ref="B88:E88"/>
    <mergeCell ref="B90:E90"/>
    <mergeCell ref="B102:E102"/>
    <mergeCell ref="A16:A17"/>
    <mergeCell ref="B9:E9"/>
    <mergeCell ref="A13:A14"/>
    <mergeCell ref="A125:A126"/>
    <mergeCell ref="A49:A50"/>
    <mergeCell ref="B79:E79"/>
    <mergeCell ref="B87:E87"/>
    <mergeCell ref="B121:E121"/>
    <mergeCell ref="B122:E122"/>
    <mergeCell ref="B51:E51"/>
    <mergeCell ref="B12:E12"/>
    <mergeCell ref="F5:G6"/>
    <mergeCell ref="D5:D7"/>
    <mergeCell ref="B5:B7"/>
    <mergeCell ref="A8:O8"/>
    <mergeCell ref="C5:C7"/>
    <mergeCell ref="H5:I6"/>
    <mergeCell ref="J5:K6"/>
    <mergeCell ref="A5:A7"/>
    <mergeCell ref="E5:E7"/>
    <mergeCell ref="P169:P171"/>
    <mergeCell ref="N2:O2"/>
    <mergeCell ref="L5:M6"/>
    <mergeCell ref="N5:O6"/>
    <mergeCell ref="B21:E21"/>
    <mergeCell ref="B3:O3"/>
    <mergeCell ref="B10:E10"/>
    <mergeCell ref="B11:E11"/>
    <mergeCell ref="B15:E15"/>
    <mergeCell ref="B18:E18"/>
    <mergeCell ref="B118:E118"/>
    <mergeCell ref="D231:M231"/>
    <mergeCell ref="P55:P56"/>
    <mergeCell ref="B92:E92"/>
    <mergeCell ref="B93:E93"/>
    <mergeCell ref="B95:E95"/>
    <mergeCell ref="B193:E193"/>
    <mergeCell ref="B187:E187"/>
    <mergeCell ref="B190:E190"/>
    <mergeCell ref="B195:E195"/>
    <mergeCell ref="B40:E40"/>
    <mergeCell ref="E207:E208"/>
    <mergeCell ref="B117:E117"/>
    <mergeCell ref="B137:E137"/>
    <mergeCell ref="B149:E149"/>
    <mergeCell ref="B205:E205"/>
    <mergeCell ref="A203:O203"/>
    <mergeCell ref="B204:E204"/>
    <mergeCell ref="A163:A164"/>
    <mergeCell ref="B198:E19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5"/>
  <sheetViews>
    <sheetView showZeros="0" zoomScale="90" zoomScaleNormal="9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Q12" sqref="Q12"/>
    </sheetView>
  </sheetViews>
  <sheetFormatPr defaultColWidth="9.00390625" defaultRowHeight="12.75"/>
  <cols>
    <col min="1" max="1" width="4.75390625" style="39" customWidth="1"/>
    <col min="2" max="2" width="9.25390625" style="32" customWidth="1"/>
    <col min="3" max="3" width="6.375" style="32" customWidth="1"/>
    <col min="4" max="4" width="7.125" style="32" customWidth="1"/>
    <col min="5" max="5" width="13.375" style="32" customWidth="1"/>
    <col min="6" max="13" width="8.75390625" style="33" customWidth="1"/>
    <col min="14" max="15" width="8.75390625" style="32" customWidth="1"/>
    <col min="16" max="16384" width="9.125" style="32" customWidth="1"/>
  </cols>
  <sheetData>
    <row r="2" spans="14:15" ht="12.75">
      <c r="N2" s="111" t="s">
        <v>26</v>
      </c>
      <c r="O2" s="111"/>
    </row>
    <row r="3" spans="2:15" ht="15.75">
      <c r="B3" s="104" t="s">
        <v>248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2:15" ht="14.25">
      <c r="B4" s="34"/>
      <c r="C4" s="34"/>
      <c r="D4" s="35"/>
      <c r="E4" s="36"/>
      <c r="F4" s="37"/>
      <c r="G4" s="37"/>
      <c r="H4" s="37"/>
      <c r="I4" s="37"/>
      <c r="J4" s="37"/>
      <c r="K4" s="37"/>
      <c r="L4" s="37"/>
      <c r="M4" s="37"/>
      <c r="N4" s="35"/>
      <c r="O4" s="35"/>
    </row>
    <row r="5" spans="1:15" ht="12.75" customHeight="1">
      <c r="A5" s="124" t="s">
        <v>36</v>
      </c>
      <c r="B5" s="121" t="s">
        <v>11</v>
      </c>
      <c r="C5" s="121" t="s">
        <v>0</v>
      </c>
      <c r="D5" s="121" t="s">
        <v>17</v>
      </c>
      <c r="E5" s="121" t="s">
        <v>10</v>
      </c>
      <c r="F5" s="105" t="s">
        <v>110</v>
      </c>
      <c r="G5" s="105"/>
      <c r="H5" s="105" t="s">
        <v>103</v>
      </c>
      <c r="I5" s="105"/>
      <c r="J5" s="105" t="s">
        <v>1</v>
      </c>
      <c r="K5" s="105"/>
      <c r="L5" s="105" t="s">
        <v>2</v>
      </c>
      <c r="M5" s="105"/>
      <c r="N5" s="121" t="s">
        <v>3</v>
      </c>
      <c r="O5" s="121"/>
    </row>
    <row r="6" spans="1:15" ht="62.25" customHeight="1">
      <c r="A6" s="124"/>
      <c r="B6" s="121"/>
      <c r="C6" s="121"/>
      <c r="D6" s="121"/>
      <c r="E6" s="121"/>
      <c r="F6" s="105"/>
      <c r="G6" s="105"/>
      <c r="H6" s="105"/>
      <c r="I6" s="105"/>
      <c r="J6" s="105"/>
      <c r="K6" s="105"/>
      <c r="L6" s="105"/>
      <c r="M6" s="105"/>
      <c r="N6" s="121"/>
      <c r="O6" s="121"/>
    </row>
    <row r="7" spans="1:15" ht="53.25" customHeight="1">
      <c r="A7" s="124"/>
      <c r="B7" s="121"/>
      <c r="C7" s="121"/>
      <c r="D7" s="121"/>
      <c r="E7" s="121"/>
      <c r="F7" s="26" t="s">
        <v>4</v>
      </c>
      <c r="G7" s="26" t="s">
        <v>5</v>
      </c>
      <c r="H7" s="26" t="s">
        <v>4</v>
      </c>
      <c r="I7" s="26" t="s">
        <v>5</v>
      </c>
      <c r="J7" s="26" t="s">
        <v>6</v>
      </c>
      <c r="K7" s="26" t="s">
        <v>5</v>
      </c>
      <c r="L7" s="26" t="s">
        <v>6</v>
      </c>
      <c r="M7" s="26" t="s">
        <v>5</v>
      </c>
      <c r="N7" s="24" t="s">
        <v>7</v>
      </c>
      <c r="O7" s="24" t="s">
        <v>8</v>
      </c>
    </row>
    <row r="8" spans="1:15" ht="15.75">
      <c r="A8" s="48"/>
      <c r="B8" s="114" t="s">
        <v>111</v>
      </c>
      <c r="C8" s="115"/>
      <c r="D8" s="115"/>
      <c r="E8" s="115"/>
      <c r="F8" s="115"/>
      <c r="G8" s="115"/>
      <c r="H8" s="115"/>
      <c r="I8" s="116"/>
      <c r="J8" s="38"/>
      <c r="K8" s="38"/>
      <c r="L8" s="38"/>
      <c r="M8" s="38"/>
      <c r="N8" s="38"/>
      <c r="O8" s="38"/>
    </row>
    <row r="9" spans="1:15" ht="38.25" customHeight="1">
      <c r="A9" s="13" t="s">
        <v>44</v>
      </c>
      <c r="B9" s="110" t="s">
        <v>134</v>
      </c>
      <c r="C9" s="110"/>
      <c r="D9" s="110"/>
      <c r="E9" s="110"/>
      <c r="F9" s="4">
        <f>F10</f>
        <v>1891</v>
      </c>
      <c r="G9" s="4">
        <f aca="true" t="shared" si="0" ref="G9:M9">G10</f>
        <v>0</v>
      </c>
      <c r="H9" s="4">
        <f t="shared" si="0"/>
        <v>1891</v>
      </c>
      <c r="I9" s="4">
        <f t="shared" si="0"/>
        <v>0</v>
      </c>
      <c r="J9" s="4">
        <f t="shared" si="0"/>
        <v>1512</v>
      </c>
      <c r="K9" s="4">
        <f t="shared" si="0"/>
        <v>0</v>
      </c>
      <c r="L9" s="4">
        <f t="shared" si="0"/>
        <v>1512</v>
      </c>
      <c r="M9" s="4">
        <f t="shared" si="0"/>
        <v>0</v>
      </c>
      <c r="N9" s="18">
        <f aca="true" t="shared" si="1" ref="N9:N14">ROUND(L9/F9*100,1)</f>
        <v>80</v>
      </c>
      <c r="O9" s="20">
        <f>ROUND(L9/J9*100,1)</f>
        <v>100</v>
      </c>
    </row>
    <row r="10" spans="1:18" ht="39.75" customHeight="1">
      <c r="A10" s="49" t="s">
        <v>72</v>
      </c>
      <c r="B10" s="110" t="s">
        <v>30</v>
      </c>
      <c r="C10" s="110"/>
      <c r="D10" s="110"/>
      <c r="E10" s="110"/>
      <c r="F10" s="4">
        <f>F11</f>
        <v>1891</v>
      </c>
      <c r="G10" s="4">
        <f aca="true" t="shared" si="2" ref="G10:M10">G11</f>
        <v>0</v>
      </c>
      <c r="H10" s="4">
        <f t="shared" si="2"/>
        <v>1891</v>
      </c>
      <c r="I10" s="4">
        <f t="shared" si="2"/>
        <v>0</v>
      </c>
      <c r="J10" s="4">
        <f t="shared" si="2"/>
        <v>1512</v>
      </c>
      <c r="K10" s="4">
        <f t="shared" si="2"/>
        <v>0</v>
      </c>
      <c r="L10" s="4">
        <f t="shared" si="2"/>
        <v>1512</v>
      </c>
      <c r="M10" s="4">
        <f t="shared" si="2"/>
        <v>0</v>
      </c>
      <c r="N10" s="18">
        <f t="shared" si="1"/>
        <v>80</v>
      </c>
      <c r="O10" s="20">
        <f>ROUND(L10/J10*100,1)</f>
        <v>100</v>
      </c>
      <c r="R10" s="33"/>
    </row>
    <row r="11" spans="1:15" ht="28.5" customHeight="1">
      <c r="A11" s="129"/>
      <c r="B11" s="110" t="s">
        <v>31</v>
      </c>
      <c r="C11" s="110"/>
      <c r="D11" s="110"/>
      <c r="E11" s="110"/>
      <c r="F11" s="4">
        <f>SUM(F12:F14)</f>
        <v>1891</v>
      </c>
      <c r="G11" s="4">
        <f aca="true" t="shared" si="3" ref="G11:M11">SUM(G12:G14)</f>
        <v>0</v>
      </c>
      <c r="H11" s="4">
        <f t="shared" si="3"/>
        <v>1891</v>
      </c>
      <c r="I11" s="4">
        <f t="shared" si="3"/>
        <v>0</v>
      </c>
      <c r="J11" s="4">
        <f t="shared" si="3"/>
        <v>1512</v>
      </c>
      <c r="K11" s="4">
        <f t="shared" si="3"/>
        <v>0</v>
      </c>
      <c r="L11" s="4">
        <f t="shared" si="3"/>
        <v>1512</v>
      </c>
      <c r="M11" s="4">
        <f t="shared" si="3"/>
        <v>0</v>
      </c>
      <c r="N11" s="18">
        <f t="shared" si="1"/>
        <v>80</v>
      </c>
      <c r="O11" s="20">
        <f>ROUND(L11/J11*100,1)</f>
        <v>100</v>
      </c>
    </row>
    <row r="12" spans="1:17" ht="24">
      <c r="A12" s="129"/>
      <c r="B12" s="2" t="s">
        <v>77</v>
      </c>
      <c r="C12" s="2" t="s">
        <v>32</v>
      </c>
      <c r="D12" s="2" t="s">
        <v>124</v>
      </c>
      <c r="E12" s="3" t="s">
        <v>126</v>
      </c>
      <c r="F12" s="5">
        <v>1217</v>
      </c>
      <c r="G12" s="5"/>
      <c r="H12" s="5">
        <v>1217</v>
      </c>
      <c r="I12" s="5"/>
      <c r="J12" s="5">
        <f>838</f>
        <v>838</v>
      </c>
      <c r="K12" s="5"/>
      <c r="L12" s="5">
        <f>838</f>
        <v>838</v>
      </c>
      <c r="M12" s="5"/>
      <c r="N12" s="19">
        <f t="shared" si="1"/>
        <v>68.9</v>
      </c>
      <c r="O12" s="23">
        <f>ROUND(L12/J12*100,1)</f>
        <v>100</v>
      </c>
      <c r="Q12" s="33"/>
    </row>
    <row r="13" spans="1:15" ht="24">
      <c r="A13" s="48"/>
      <c r="B13" s="2" t="s">
        <v>77</v>
      </c>
      <c r="C13" s="2" t="s">
        <v>32</v>
      </c>
      <c r="D13" s="2" t="s">
        <v>240</v>
      </c>
      <c r="E13" s="3" t="s">
        <v>126</v>
      </c>
      <c r="F13" s="5">
        <v>600</v>
      </c>
      <c r="G13" s="5"/>
      <c r="H13" s="5">
        <v>600</v>
      </c>
      <c r="I13" s="5"/>
      <c r="J13" s="5">
        <v>600</v>
      </c>
      <c r="K13" s="5"/>
      <c r="L13" s="5">
        <v>600</v>
      </c>
      <c r="M13" s="5"/>
      <c r="N13" s="19">
        <f t="shared" si="1"/>
        <v>100</v>
      </c>
      <c r="O13" s="23">
        <f>ROUND(L13/J13*100,1)</f>
        <v>100</v>
      </c>
    </row>
    <row r="14" spans="1:15" ht="78.75">
      <c r="A14" s="48"/>
      <c r="B14" s="2" t="s">
        <v>77</v>
      </c>
      <c r="C14" s="2" t="s">
        <v>32</v>
      </c>
      <c r="D14" s="2" t="s">
        <v>125</v>
      </c>
      <c r="E14" s="3" t="s">
        <v>127</v>
      </c>
      <c r="F14" s="5">
        <v>74</v>
      </c>
      <c r="G14" s="5"/>
      <c r="H14" s="5">
        <v>74</v>
      </c>
      <c r="I14" s="5"/>
      <c r="J14" s="5">
        <v>74</v>
      </c>
      <c r="K14" s="5"/>
      <c r="L14" s="5">
        <v>74</v>
      </c>
      <c r="M14" s="5"/>
      <c r="N14" s="19">
        <f t="shared" si="1"/>
        <v>100</v>
      </c>
      <c r="O14" s="23"/>
    </row>
    <row r="18" spans="1:3" ht="12.75">
      <c r="A18" s="109"/>
      <c r="B18" s="109"/>
      <c r="C18" s="39"/>
    </row>
    <row r="19" spans="1:3" ht="12.75">
      <c r="A19" s="109"/>
      <c r="B19" s="109"/>
      <c r="C19" s="39"/>
    </row>
    <row r="20" spans="1:3" ht="12.75" customHeight="1">
      <c r="A20" s="109"/>
      <c r="B20" s="109"/>
      <c r="C20" s="39"/>
    </row>
    <row r="21" spans="1:3" ht="12.75" customHeight="1">
      <c r="A21" s="109"/>
      <c r="B21" s="109"/>
      <c r="C21" s="109"/>
    </row>
    <row r="22" spans="1:3" ht="12.75" customHeight="1">
      <c r="A22" s="109"/>
      <c r="B22" s="109"/>
      <c r="C22" s="39"/>
    </row>
    <row r="23" spans="1:3" ht="12.75">
      <c r="A23" s="40"/>
      <c r="B23" s="40"/>
      <c r="C23" s="39"/>
    </row>
    <row r="24" spans="1:3" ht="12.75">
      <c r="A24" s="106"/>
      <c r="B24" s="106"/>
      <c r="C24" s="106"/>
    </row>
    <row r="25" spans="1:3" ht="12.75">
      <c r="A25" s="106"/>
      <c r="B25" s="106"/>
      <c r="C25" s="106"/>
    </row>
  </sheetData>
  <sheetProtection/>
  <mergeCells count="24">
    <mergeCell ref="N5:O6"/>
    <mergeCell ref="A5:A7"/>
    <mergeCell ref="A18:B18"/>
    <mergeCell ref="N2:O2"/>
    <mergeCell ref="B10:E10"/>
    <mergeCell ref="B3:O3"/>
    <mergeCell ref="B5:B7"/>
    <mergeCell ref="C5:C7"/>
    <mergeCell ref="D5:D7"/>
    <mergeCell ref="E5:E7"/>
    <mergeCell ref="B9:E9"/>
    <mergeCell ref="B8:I8"/>
    <mergeCell ref="B11:E11"/>
    <mergeCell ref="L5:M6"/>
    <mergeCell ref="F5:G6"/>
    <mergeCell ref="H5:I6"/>
    <mergeCell ref="J5:K6"/>
    <mergeCell ref="A20:B20"/>
    <mergeCell ref="A22:B22"/>
    <mergeCell ref="A25:C25"/>
    <mergeCell ref="A11:A12"/>
    <mergeCell ref="A21:C21"/>
    <mergeCell ref="A24:C24"/>
    <mergeCell ref="A19:B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karamysheva.ea</cp:lastModifiedBy>
  <cp:lastPrinted>2024-02-01T12:38:56Z</cp:lastPrinted>
  <dcterms:created xsi:type="dcterms:W3CDTF">2012-07-04T08:28:53Z</dcterms:created>
  <dcterms:modified xsi:type="dcterms:W3CDTF">2024-03-06T12:11:59Z</dcterms:modified>
  <cp:category/>
  <cp:version/>
  <cp:contentType/>
  <cp:contentStatus/>
</cp:coreProperties>
</file>