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9176" windowHeight="10476" activeTab="0"/>
  </bookViews>
  <sheets>
    <sheet name="Отчет за 1кв 18" sheetId="1" r:id="rId1"/>
    <sheet name="внеб." sheetId="2" r:id="rId2"/>
    <sheet name="динамика кр.зад уточ на 01.04." sheetId="3" r:id="rId3"/>
  </sheets>
  <definedNames>
    <definedName name="_xlnm._FilterDatabase" localSheetId="0" hidden="1">'Отчет за 1кв 18'!$A$4:$F$133</definedName>
    <definedName name="APPT" localSheetId="1">'внеб.'!#REF!</definedName>
    <definedName name="FIO" localSheetId="1">'внеб.'!#REF!</definedName>
    <definedName name="SIGN" localSheetId="1">'внеб.'!#REF!</definedName>
    <definedName name="_xlnm.Print_Titles" localSheetId="0">'Отчет за 1кв 18'!$4:$5</definedName>
    <definedName name="_xlnm.Print_Area" localSheetId="2">'динамика кр.зад уточ на 01.04.'!$A$1:$G$79</definedName>
    <definedName name="_xlnm.Print_Area" localSheetId="0">'Отчет за 1кв 18'!$A$1:$P$134</definedName>
  </definedNames>
  <calcPr fullCalcOnLoad="1" fullPrecision="0"/>
</workbook>
</file>

<file path=xl/comments1.xml><?xml version="1.0" encoding="utf-8"?>
<comments xmlns="http://schemas.openxmlformats.org/spreadsheetml/2006/main">
  <authors>
    <author>Ерастова Светлана</author>
  </authors>
  <commentList>
    <comment ref="R70" authorId="0">
      <text>
        <r>
          <rPr>
            <b/>
            <sz val="8"/>
            <rFont val="Tahoma"/>
            <family val="0"/>
          </rPr>
          <t>Ерастова Светлана:</t>
        </r>
        <r>
          <rPr>
            <sz val="8"/>
            <rFont val="Tahoma"/>
            <family val="0"/>
          </rPr>
          <t xml:space="preserve">
цхто без обл.ср.</t>
        </r>
      </text>
    </comment>
    <comment ref="R69" authorId="0">
      <text>
        <r>
          <rPr>
            <b/>
            <sz val="8"/>
            <rFont val="Tahoma"/>
            <family val="0"/>
          </rPr>
          <t>Ерастова Светлана:</t>
        </r>
        <r>
          <rPr>
            <sz val="8"/>
            <rFont val="Tahoma"/>
            <family val="0"/>
          </rPr>
          <t xml:space="preserve">
цхто всего
</t>
        </r>
      </text>
    </comment>
    <comment ref="S69" authorId="0">
      <text>
        <r>
          <rPr>
            <b/>
            <sz val="8"/>
            <rFont val="Tahoma"/>
            <family val="0"/>
          </rPr>
          <t>Ерастова Светлана:</t>
        </r>
        <r>
          <rPr>
            <sz val="8"/>
            <rFont val="Tahoma"/>
            <family val="0"/>
          </rPr>
          <t xml:space="preserve">
цхто область
</t>
        </r>
      </text>
    </comment>
  </commentList>
</comments>
</file>

<file path=xl/sharedStrings.xml><?xml version="1.0" encoding="utf-8"?>
<sst xmlns="http://schemas.openxmlformats.org/spreadsheetml/2006/main" count="739" uniqueCount="205">
  <si>
    <t xml:space="preserve">Мероприятия в сфере  проведения выборов </t>
  </si>
  <si>
    <t>990 00 04590</t>
  </si>
  <si>
    <t>Обеспечение проведения выборов и референдумов</t>
  </si>
  <si>
    <t>170 00 00000</t>
  </si>
  <si>
    <t>170 00 04000</t>
  </si>
  <si>
    <t>170 00 04040</t>
  </si>
  <si>
    <t>Иные выплаты населению</t>
  </si>
  <si>
    <t>Учреждения, осуществляющие деятельность в сфере общегосударственного управления</t>
  </si>
  <si>
    <t>Учреждения, осуществляющие деятельность в сфере обеспечения хозяйственного обслуживания</t>
  </si>
  <si>
    <t>Организация деятельности в сфере архивного дела</t>
  </si>
  <si>
    <t>Код субсидии</t>
  </si>
  <si>
    <t>2000</t>
  </si>
  <si>
    <t>180</t>
  </si>
  <si>
    <t>2001</t>
  </si>
  <si>
    <t>130</t>
  </si>
  <si>
    <t>3000</t>
  </si>
  <si>
    <t>4000</t>
  </si>
  <si>
    <t>4199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</si>
  <si>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</si>
  <si>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</si>
  <si>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</si>
  <si>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</si>
  <si>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</si>
  <si>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</si>
  <si>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</si>
  <si>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</si>
  <si>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</si>
  <si>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Прочие расходы</t>
  </si>
  <si>
    <t>211</t>
  </si>
  <si>
    <t>213</t>
  </si>
  <si>
    <t>221</t>
  </si>
  <si>
    <t>224</t>
  </si>
  <si>
    <t>225</t>
  </si>
  <si>
    <t>226</t>
  </si>
  <si>
    <t>290</t>
  </si>
  <si>
    <t>340</t>
  </si>
  <si>
    <t>Заработная плата</t>
  </si>
  <si>
    <t>Услуги связи</t>
  </si>
  <si>
    <t>Арендная плата за пользование имуществом</t>
  </si>
  <si>
    <t>Увеличение стоимости материальных запасов</t>
  </si>
  <si>
    <t>ДОХОДЫ ПО ВИДАМ</t>
  </si>
  <si>
    <t>РАСХОДЫ ПО ВИДАМ</t>
  </si>
  <si>
    <t>ПР</t>
  </si>
  <si>
    <t>ЦСР</t>
  </si>
  <si>
    <t>ВР</t>
  </si>
  <si>
    <t>всего</t>
  </si>
  <si>
    <t xml:space="preserve">% исполнения </t>
  </si>
  <si>
    <t>к кассовому плану</t>
  </si>
  <si>
    <t>КОСГУ</t>
  </si>
  <si>
    <t>Кассовый план                     (целых ед.)</t>
  </si>
  <si>
    <t>Кассовое исполнение (целых ед.)</t>
  </si>
  <si>
    <t>М.Н. Любченко</t>
  </si>
  <si>
    <t>А.А. Тарасов</t>
  </si>
  <si>
    <t>Сумма кредиторской задолженности на 01.07.2012г.</t>
  </si>
  <si>
    <t>Сумма кредиторской задолженности на 01.10.2012г.</t>
  </si>
  <si>
    <t>Примечание (в т.ч.  причины образования задолженности)</t>
  </si>
  <si>
    <t>в т.ч. просроченная</t>
  </si>
  <si>
    <t>Всего</t>
  </si>
  <si>
    <t>пособие сотрудникам по срокам 07 числа следующего за отчетным месяцем</t>
  </si>
  <si>
    <t>не предоставлен акт сверки от Поставщика</t>
  </si>
  <si>
    <t>Не предоставлены реквизиты Поставщиком,            предоставлены авансовые отчеты по командировочным расходам</t>
  </si>
  <si>
    <t>отсутствие кассового плана по областным субвенциям</t>
  </si>
  <si>
    <t>.- заработная плата по срокам 07 числа следующего за отчетным месяцем</t>
  </si>
  <si>
    <t>в тыс. руб.</t>
  </si>
  <si>
    <t>Уплата налогов, сборов и иных платежей</t>
  </si>
  <si>
    <t>к утвержден-ному плану</t>
  </si>
  <si>
    <t xml:space="preserve">Отклонения кредиторской задолженности </t>
  </si>
  <si>
    <t>Сумма кредиторской задолженности на 01.01.2016г.</t>
  </si>
  <si>
    <t>КВР</t>
  </si>
  <si>
    <t>111</t>
  </si>
  <si>
    <t>000</t>
  </si>
  <si>
    <t>119</t>
  </si>
  <si>
    <t>244</t>
  </si>
  <si>
    <t>360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</si>
  <si>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</si>
  <si>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</si>
  <si>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</si>
  <si>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01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</si>
  <si>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</si>
  <si>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</si>
  <si>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</si>
  <si>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</si>
  <si>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</si>
  <si>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</si>
  <si>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</si>
  <si>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</si>
  <si>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</si>
  <si>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</si>
  <si>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</si>
  <si>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</si>
  <si>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</si>
  <si>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</si>
  <si>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Другие общегосударственные вопросы</t>
  </si>
  <si>
    <t>13</t>
  </si>
  <si>
    <t>Мероприятия в установленной сфере деятельности</t>
  </si>
  <si>
    <t>Мероприятия, направленные на развитие муниципальной службы</t>
  </si>
  <si>
    <t>990 00 04000</t>
  </si>
  <si>
    <t>Мероприятия в сфере общегосударственного управления</t>
  </si>
  <si>
    <t>Муниципальная программа «Развитие органов местного самоуправления городского округа Тольятти на 2014-2016 годы»</t>
  </si>
  <si>
    <t>220 00 00000</t>
  </si>
  <si>
    <t>Мероприятия, не вошедшие в подпрограммы</t>
  </si>
  <si>
    <t>229 00 00000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</si>
  <si>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</si>
  <si>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</si>
  <si>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Социальное обеспечение и иные выплаты населению</t>
  </si>
  <si>
    <t>300</t>
  </si>
  <si>
    <t>Субвенции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</si>
  <si>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</si>
  <si>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</si>
  <si>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</si>
  <si>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</si>
  <si>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в том числе средства выше-стоящих бюджетов</t>
  </si>
  <si>
    <t>Утвержденные бюджетные ассигнования  на год 
(целых ед.)</t>
  </si>
  <si>
    <t>Уточненные бюджетные ассигнования  на год 
(целых ед.)</t>
  </si>
  <si>
    <t>Организация деятельности в сфере охраны труда</t>
  </si>
  <si>
    <t>Мероприятия в сфере градостроительной деятельности</t>
  </si>
  <si>
    <t>Расходы на выплаты персоналу казенных учреждений</t>
  </si>
  <si>
    <t>110</t>
  </si>
  <si>
    <t>221 00 00000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</si>
  <si>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</si>
  <si>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</si>
  <si>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казенных  учреждений</t>
  </si>
  <si>
    <t>07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</si>
  <si>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</si>
  <si>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</si>
  <si>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</si>
  <si>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Другие вопросы в области национальной экономики</t>
  </si>
  <si>
    <t>12</t>
  </si>
  <si>
    <t xml:space="preserve">Руководитель управления </t>
  </si>
  <si>
    <t xml:space="preserve">А.А.Алексеев </t>
  </si>
  <si>
    <t>Доходы от оказания платных услуг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</si>
  <si>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</si>
  <si>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</si>
  <si>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</si>
  <si>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в том числе:</t>
  </si>
  <si>
    <t>Прочие доходы (Невыясненные поступления муниципальным учреждениям, находящимся в ведении органов местного самоуправления городских округов)</t>
  </si>
  <si>
    <t>Доходы от оказания платных услуг (Расходы за счет доходов, поступающих от выполнения услуг)</t>
  </si>
  <si>
    <t>Прочие доходы (Средства во временном распоряжении)</t>
  </si>
  <si>
    <t>Доходы от оказания платных услуг (Субсидии на выполнение муниципального задания)</t>
  </si>
  <si>
    <t>Доходы от оказания платных услуг (Остатки субсидий на МЗ, полученных в прошлом отчетном периоде (средства бюджета городского округа))</t>
  </si>
  <si>
    <t>Кассовое исполнение</t>
  </si>
  <si>
    <t xml:space="preserve">Наименование </t>
  </si>
  <si>
    <t>% исполнения к утвержден
ному плану</t>
  </si>
  <si>
    <t>тыс.руб.</t>
  </si>
  <si>
    <t>ИТОГО</t>
  </si>
  <si>
    <t>Увеличение стоимости основных средств</t>
  </si>
  <si>
    <t>310</t>
  </si>
  <si>
    <t>Главный специалист</t>
  </si>
  <si>
    <t>Н.В. Русакова</t>
  </si>
  <si>
    <t xml:space="preserve"> Задолженность сформировалась за счет внутриведомственных расчетов между мэрией г.о. Тольятти и УпоОРиСсО: получены безвозмездно основные средства на сумму  67тыс.руб.(знак "Почетный гражданин" и флеш-накопители) </t>
  </si>
  <si>
    <t xml:space="preserve">Начальник отдела планирования и контроля </t>
  </si>
  <si>
    <t xml:space="preserve">С.В.Ерастова </t>
  </si>
  <si>
    <t>Сумма кредиторской задолженности на 01.10.2016г.</t>
  </si>
  <si>
    <t>112</t>
  </si>
  <si>
    <t>212</t>
  </si>
  <si>
    <t>Муниципальная программа «Развитие органов местного самоуправления городского округа Тольятти на 2017-2022 годы»</t>
  </si>
  <si>
    <t>Организация деятельности в сфере обеспечения жильем отдельных категорий граждан</t>
  </si>
  <si>
    <t>Муниципальная программа «Противодействие коррупции в городском округе Тольятти на 2017-2021 годы»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</si>
  <si>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</si>
  <si>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</si>
  <si>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</si>
  <si>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090 00 04040</t>
  </si>
  <si>
    <t>Подпрограмма «Развитие муниципальной службы в городском округе Тольятти на 2017-2022 годы»</t>
  </si>
  <si>
    <t>221 00 04000</t>
  </si>
  <si>
    <t>221 00 04050</t>
  </si>
  <si>
    <t>830</t>
  </si>
  <si>
    <t>Исполнение судебных актов</t>
  </si>
  <si>
    <t>Сумма кредиторской задолженности на 01.01.2018г.</t>
  </si>
  <si>
    <t>цхто</t>
  </si>
  <si>
    <t>Сумма кредиторской задолженности на 01.04.2018г.</t>
  </si>
  <si>
    <t>Информация о динамике кредиторской задолженности 
по ГРБС - Организационное управление администрации городского округа Тольятти на 01.04.2018г.</t>
  </si>
  <si>
    <t xml:space="preserve">Текущая задолженность ( будет погашена в апреле 2018 года - 7769 тыс. руб., в том числе:
1. Задолженность МКУ "ЦХТО"  за март 2018г. - 5613 тыс.руб., в том числе:  задолженность по заработной плате и начислениям  на ФОТ - 5504 тыс.руб.; за оказанные услуги (коммунальные,  содержание имущества, услуги связи) -  103 тыс. руб.; за  поставленные товары (ГСМ) - 3 тыс.руб.;  налоги  (транспортный, размещение отходов) за 4 квартал 2017г.- 3 тыс. руб.; 
2. Задолженность  МБУ "Новости Тольятти" за март 2018г.  - 797 тыс. руб.,  в том числе: задолженность по заработной плате и начислениям  на ФОТ - 483 тыс. руб., за размещению информации в СМИ, типографские услуги - 314 тыс. руб.,;
3.  Задолженность   МКУ "Тольяттинский архив" за март 2018г. - 1243  тыс.руб., в том числе: задолженность по заработной плате и начислениям  на ФОТ - 1205 тыс.руб.;  за оказанные услуги (содержание имущества, сопровождение ПО, охрана) - 38 тыс.руб.;
4. Задолженность организационного управления за март 2018г.  - 116 тыс. руб., в том числе: за поставку цветов, воды, открыток. </t>
  </si>
  <si>
    <t xml:space="preserve">Исполнение    сметы   доходов и расходов по  средствам,
полученным от предпринимательской и иной приносящей доход
 деятельности по ГРБС - Организационное управление
администрации городского округа Тольятти                                                                                                                                                              
 за  1 квартал 2018 года    </t>
  </si>
  <si>
    <t>Остаток на 01.01.2018г. всего:</t>
  </si>
  <si>
    <t>Остаток на 01.04.2018г.</t>
  </si>
  <si>
    <t>План 
на 2018 год</t>
  </si>
  <si>
    <t>Коммунальные услуги</t>
  </si>
  <si>
    <t>223</t>
  </si>
  <si>
    <t>Налоги, пошлины и сборы</t>
  </si>
  <si>
    <t>851</t>
  </si>
  <si>
    <t>291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</si>
  <si>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</si>
  <si>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</si>
  <si>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</si>
  <si>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</si>
  <si>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ИСПОЛНЕНИЕ БЮДЖЕТА 
по ГРБС - ОРГАНИЗАЦИОННОЕ УПРАВЛЕНИЕ АДМИНИСТРАЦИИ ГОРОДСКОГО ОКРУГА ТОЛЬЯТТИ 
 за  1 квартал 2018 года.</t>
  </si>
  <si>
    <t>220 00 11000</t>
  </si>
  <si>
    <t>220 00 11040</t>
  </si>
  <si>
    <t>220 00 75000</t>
  </si>
  <si>
    <t>220 00 75080</t>
  </si>
  <si>
    <t>220 00 75120</t>
  </si>
  <si>
    <t>220 00 75180</t>
  </si>
  <si>
    <t>220 00 75190</t>
  </si>
  <si>
    <t>220 00 75200</t>
  </si>
  <si>
    <t>220 00 75220</t>
  </si>
  <si>
    <t>220 00 04000</t>
  </si>
  <si>
    <t>220 00 04040</t>
  </si>
  <si>
    <t>220 00 12000</t>
  </si>
  <si>
    <t xml:space="preserve">220 00 12040 </t>
  </si>
  <si>
    <t xml:space="preserve">220 00 12060 </t>
  </si>
  <si>
    <t>220 00 75130</t>
  </si>
  <si>
    <t>220 00 75150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</si>
  <si>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</si>
  <si>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</si>
  <si>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543268 (3268)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</si>
</sst>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000000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yy\ hh:mm"/>
  </numFmts>
  <fonts count="65"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Narrow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3" fillId="3" borderId="0" applyNumberFormat="0" applyBorder="0" applyAlignment="0" applyProtection="0"/>
    <xf numFmtId="0" fontId="48" fillId="4" borderId="0" applyNumberFormat="0" applyBorder="0" applyAlignment="0" applyProtection="0"/>
    <xf numFmtId="0" fontId="13" fillId="5" borderId="0" applyNumberFormat="0" applyBorder="0" applyAlignment="0" applyProtection="0"/>
    <xf numFmtId="0" fontId="48" fillId="6" borderId="0" applyNumberFormat="0" applyBorder="0" applyAlignment="0" applyProtection="0"/>
    <xf numFmtId="0" fontId="13" fillId="7" borderId="0" applyNumberFormat="0" applyBorder="0" applyAlignment="0" applyProtection="0"/>
    <xf numFmtId="0" fontId="48" fillId="8" borderId="0" applyNumberFormat="0" applyBorder="0" applyAlignment="0" applyProtection="0"/>
    <xf numFmtId="0" fontId="13" fillId="9" borderId="0" applyNumberFormat="0" applyBorder="0" applyAlignment="0" applyProtection="0"/>
    <xf numFmtId="0" fontId="48" fillId="10" borderId="0" applyNumberFormat="0" applyBorder="0" applyAlignment="0" applyProtection="0"/>
    <xf numFmtId="0" fontId="13" fillId="11" borderId="0" applyNumberFormat="0" applyBorder="0" applyAlignment="0" applyProtection="0"/>
    <xf numFmtId="0" fontId="48" fillId="12" borderId="0" applyNumberFormat="0" applyBorder="0" applyAlignment="0" applyProtection="0"/>
    <xf numFmtId="0" fontId="13" fillId="13" borderId="0" applyNumberFormat="0" applyBorder="0" applyAlignment="0" applyProtection="0"/>
    <xf numFmtId="0" fontId="48" fillId="14" borderId="0" applyNumberFormat="0" applyBorder="0" applyAlignment="0" applyProtection="0"/>
    <xf numFmtId="0" fontId="13" fillId="15" borderId="0" applyNumberFormat="0" applyBorder="0" applyAlignment="0" applyProtection="0"/>
    <xf numFmtId="0" fontId="48" fillId="16" borderId="0" applyNumberFormat="0" applyBorder="0" applyAlignment="0" applyProtection="0"/>
    <xf numFmtId="0" fontId="13" fillId="5" borderId="0" applyNumberFormat="0" applyBorder="0" applyAlignment="0" applyProtection="0"/>
    <xf numFmtId="0" fontId="48" fillId="17" borderId="0" applyNumberFormat="0" applyBorder="0" applyAlignment="0" applyProtection="0"/>
    <xf numFmtId="0" fontId="13" fillId="18" borderId="0" applyNumberFormat="0" applyBorder="0" applyAlignment="0" applyProtection="0"/>
    <xf numFmtId="0" fontId="48" fillId="19" borderId="0" applyNumberFormat="0" applyBorder="0" applyAlignment="0" applyProtection="0"/>
    <xf numFmtId="0" fontId="13" fillId="20" borderId="0" applyNumberFormat="0" applyBorder="0" applyAlignment="0" applyProtection="0"/>
    <xf numFmtId="0" fontId="48" fillId="21" borderId="0" applyNumberFormat="0" applyBorder="0" applyAlignment="0" applyProtection="0"/>
    <xf numFmtId="0" fontId="13" fillId="15" borderId="0" applyNumberFormat="0" applyBorder="0" applyAlignment="0" applyProtection="0"/>
    <xf numFmtId="0" fontId="48" fillId="22" borderId="0" applyNumberFormat="0" applyBorder="0" applyAlignment="0" applyProtection="0"/>
    <xf numFmtId="0" fontId="13" fillId="20" borderId="0" applyNumberFormat="0" applyBorder="0" applyAlignment="0" applyProtection="0"/>
    <xf numFmtId="0" fontId="49" fillId="23" borderId="0" applyNumberFormat="0" applyBorder="0" applyAlignment="0" applyProtection="0"/>
    <xf numFmtId="0" fontId="14" fillId="15" borderId="0" applyNumberFormat="0" applyBorder="0" applyAlignment="0" applyProtection="0"/>
    <xf numFmtId="0" fontId="49" fillId="24" borderId="0" applyNumberFormat="0" applyBorder="0" applyAlignment="0" applyProtection="0"/>
    <xf numFmtId="0" fontId="14" fillId="5" borderId="0" applyNumberFormat="0" applyBorder="0" applyAlignment="0" applyProtection="0"/>
    <xf numFmtId="0" fontId="49" fillId="25" borderId="0" applyNumberFormat="0" applyBorder="0" applyAlignment="0" applyProtection="0"/>
    <xf numFmtId="0" fontId="14" fillId="18" borderId="0" applyNumberFormat="0" applyBorder="0" applyAlignment="0" applyProtection="0"/>
    <xf numFmtId="0" fontId="49" fillId="26" borderId="0" applyNumberFormat="0" applyBorder="0" applyAlignment="0" applyProtection="0"/>
    <xf numFmtId="0" fontId="14" fillId="20" borderId="0" applyNumberFormat="0" applyBorder="0" applyAlignment="0" applyProtection="0"/>
    <xf numFmtId="0" fontId="49" fillId="27" borderId="0" applyNumberFormat="0" applyBorder="0" applyAlignment="0" applyProtection="0"/>
    <xf numFmtId="0" fontId="14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1" applyNumberFormat="0" applyAlignment="0" applyProtection="0"/>
    <xf numFmtId="0" fontId="51" fillId="38" borderId="2" applyNumberFormat="0" applyAlignment="0" applyProtection="0"/>
    <xf numFmtId="0" fontId="52" fillId="38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9" borderId="7" applyNumberFormat="0" applyAlignment="0" applyProtection="0"/>
    <xf numFmtId="0" fontId="58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0" fillId="7" borderId="0" xfId="77" applyFont="1" applyFill="1">
      <alignment/>
      <protection/>
    </xf>
    <xf numFmtId="49" fontId="10" fillId="7" borderId="0" xfId="77" applyNumberFormat="1" applyFont="1" applyFill="1" applyAlignment="1">
      <alignment horizontal="center"/>
      <protection/>
    </xf>
    <xf numFmtId="0" fontId="9" fillId="7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10" fillId="7" borderId="0" xfId="77" applyFont="1" applyFill="1" applyAlignment="1">
      <alignment wrapText="1"/>
      <protection/>
    </xf>
    <xf numFmtId="0" fontId="9" fillId="7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3" fontId="2" fillId="7" borderId="12" xfId="0" applyNumberFormat="1" applyFont="1" applyFill="1" applyBorder="1" applyAlignment="1">
      <alignment horizontal="right" vertical="center"/>
    </xf>
    <xf numFmtId="0" fontId="0" fillId="7" borderId="12" xfId="0" applyFill="1" applyBorder="1" applyAlignment="1">
      <alignment/>
    </xf>
    <xf numFmtId="4" fontId="2" fillId="7" borderId="12" xfId="0" applyNumberFormat="1" applyFont="1" applyFill="1" applyBorder="1" applyAlignment="1">
      <alignment horizontal="right" vertical="center"/>
    </xf>
    <xf numFmtId="0" fontId="0" fillId="7" borderId="13" xfId="0" applyFill="1" applyBorder="1" applyAlignment="1">
      <alignment/>
    </xf>
    <xf numFmtId="3" fontId="2" fillId="7" borderId="14" xfId="0" applyNumberFormat="1" applyFont="1" applyFill="1" applyBorder="1" applyAlignment="1">
      <alignment horizontal="right" vertic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3" fontId="8" fillId="7" borderId="14" xfId="0" applyNumberFormat="1" applyFont="1" applyFill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 vertical="center"/>
    </xf>
    <xf numFmtId="3" fontId="8" fillId="7" borderId="16" xfId="0" applyNumberFormat="1" applyFont="1" applyFill="1" applyBorder="1" applyAlignment="1">
      <alignment horizontal="right" vertical="center"/>
    </xf>
    <xf numFmtId="4" fontId="8" fillId="7" borderId="16" xfId="0" applyNumberFormat="1" applyFont="1" applyFill="1" applyBorder="1" applyAlignment="1">
      <alignment horizontal="right" vertic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wrapText="1"/>
    </xf>
    <xf numFmtId="3" fontId="8" fillId="7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/>
    </xf>
    <xf numFmtId="0" fontId="15" fillId="7" borderId="0" xfId="0" applyFont="1" applyFill="1" applyAlignment="1">
      <alignment/>
    </xf>
    <xf numFmtId="0" fontId="11" fillId="7" borderId="0" xfId="0" applyFont="1" applyFill="1" applyAlignment="1">
      <alignment horizontal="center" wrapText="1"/>
    </xf>
    <xf numFmtId="0" fontId="0" fillId="7" borderId="0" xfId="0" applyFill="1" applyAlignment="1">
      <alignment horizontal="right"/>
    </xf>
    <xf numFmtId="0" fontId="12" fillId="7" borderId="13" xfId="0" applyFont="1" applyFill="1" applyBorder="1" applyAlignment="1">
      <alignment wrapText="1"/>
    </xf>
    <xf numFmtId="0" fontId="12" fillId="7" borderId="15" xfId="0" applyFont="1" applyFill="1" applyBorder="1" applyAlignment="1">
      <alignment wrapText="1"/>
    </xf>
    <xf numFmtId="3" fontId="8" fillId="7" borderId="16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wrapText="1"/>
    </xf>
    <xf numFmtId="49" fontId="10" fillId="7" borderId="0" xfId="77" applyNumberFormat="1" applyFont="1" applyFill="1">
      <alignment/>
      <protection/>
    </xf>
    <xf numFmtId="0" fontId="3" fillId="7" borderId="0" xfId="0" applyFont="1" applyFill="1" applyAlignment="1">
      <alignment horizontal="left"/>
    </xf>
    <xf numFmtId="3" fontId="2" fillId="7" borderId="19" xfId="0" applyNumberFormat="1" applyFont="1" applyFill="1" applyBorder="1" applyAlignment="1">
      <alignment horizontal="right" vertical="center"/>
    </xf>
    <xf numFmtId="0" fontId="0" fillId="7" borderId="19" xfId="0" applyFill="1" applyBorder="1" applyAlignment="1">
      <alignment/>
    </xf>
    <xf numFmtId="0" fontId="19" fillId="0" borderId="0" xfId="0" applyFont="1" applyFill="1" applyAlignment="1">
      <alignment/>
    </xf>
    <xf numFmtId="0" fontId="10" fillId="0" borderId="1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7" fillId="0" borderId="0" xfId="75" applyFont="1" applyAlignment="1">
      <alignment horizontal="left"/>
      <protection/>
    </xf>
    <xf numFmtId="0" fontId="17" fillId="0" borderId="0" xfId="75" applyFont="1" applyAlignment="1">
      <alignment horizontal="center"/>
      <protection/>
    </xf>
    <xf numFmtId="0" fontId="21" fillId="0" borderId="0" xfId="75" applyFont="1">
      <alignment/>
      <protection/>
    </xf>
    <xf numFmtId="0" fontId="22" fillId="0" borderId="0" xfId="75" applyFont="1">
      <alignment/>
      <protection/>
    </xf>
    <xf numFmtId="49" fontId="22" fillId="0" borderId="20" xfId="75" applyNumberFormat="1" applyFont="1" applyBorder="1" applyAlignment="1">
      <alignment horizontal="left" vertical="center" wrapText="1"/>
      <protection/>
    </xf>
    <xf numFmtId="4" fontId="21" fillId="0" borderId="0" xfId="75" applyNumberFormat="1" applyFont="1">
      <alignment/>
      <protection/>
    </xf>
    <xf numFmtId="0" fontId="17" fillId="0" borderId="0" xfId="75" applyFont="1">
      <alignment/>
      <protection/>
    </xf>
    <xf numFmtId="49" fontId="21" fillId="0" borderId="14" xfId="75" applyNumberFormat="1" applyFont="1" applyBorder="1" applyAlignment="1">
      <alignment horizontal="center" vertical="center" wrapText="1"/>
      <protection/>
    </xf>
    <xf numFmtId="0" fontId="22" fillId="0" borderId="0" xfId="75" applyFont="1" applyAlignment="1">
      <alignment horizontal="right"/>
      <protection/>
    </xf>
    <xf numFmtId="0" fontId="12" fillId="7" borderId="12" xfId="0" applyFont="1" applyFill="1" applyBorder="1" applyAlignment="1">
      <alignment wrapText="1"/>
    </xf>
    <xf numFmtId="0" fontId="12" fillId="7" borderId="14" xfId="0" applyFont="1" applyFill="1" applyBorder="1" applyAlignment="1">
      <alignment wrapText="1"/>
    </xf>
    <xf numFmtId="0" fontId="12" fillId="7" borderId="19" xfId="0" applyFont="1" applyFill="1" applyBorder="1" applyAlignment="1">
      <alignment wrapText="1"/>
    </xf>
    <xf numFmtId="0" fontId="6" fillId="7" borderId="14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/>
    </xf>
    <xf numFmtId="0" fontId="17" fillId="7" borderId="0" xfId="75" applyFont="1" applyFill="1">
      <alignment/>
      <protection/>
    </xf>
    <xf numFmtId="49" fontId="23" fillId="0" borderId="21" xfId="75" applyNumberFormat="1" applyFont="1" applyBorder="1" applyAlignment="1">
      <alignment horizontal="left" vertical="center" wrapText="1"/>
      <protection/>
    </xf>
    <xf numFmtId="49" fontId="24" fillId="0" borderId="22" xfId="75" applyNumberFormat="1" applyFont="1" applyBorder="1" applyAlignment="1">
      <alignment horizontal="left" vertical="center" wrapText="1"/>
      <protection/>
    </xf>
    <xf numFmtId="49" fontId="23" fillId="0" borderId="20" xfId="75" applyNumberFormat="1" applyFont="1" applyBorder="1" applyAlignment="1">
      <alignment horizontal="left"/>
      <protection/>
    </xf>
    <xf numFmtId="49" fontId="23" fillId="0" borderId="20" xfId="75" applyNumberFormat="1" applyFont="1" applyBorder="1" applyAlignment="1">
      <alignment horizontal="left" vertical="center" wrapText="1"/>
      <protection/>
    </xf>
    <xf numFmtId="49" fontId="24" fillId="0" borderId="23" xfId="75" applyNumberFormat="1" applyFont="1" applyBorder="1" applyAlignment="1">
      <alignment horizontal="left" vertical="center" wrapText="1"/>
      <protection/>
    </xf>
    <xf numFmtId="49" fontId="22" fillId="0" borderId="14" xfId="75" applyNumberFormat="1" applyFont="1" applyBorder="1" applyAlignment="1">
      <alignment horizontal="center" vertical="center" wrapText="1"/>
      <protection/>
    </xf>
    <xf numFmtId="49" fontId="24" fillId="0" borderId="14" xfId="75" applyNumberFormat="1" applyFont="1" applyBorder="1" applyAlignment="1">
      <alignment horizontal="center" vertical="center" wrapText="1"/>
      <protection/>
    </xf>
    <xf numFmtId="4" fontId="23" fillId="0" borderId="14" xfId="75" applyNumberFormat="1" applyFont="1" applyBorder="1" applyAlignment="1">
      <alignment horizontal="right" vertical="center" wrapText="1"/>
      <protection/>
    </xf>
    <xf numFmtId="4" fontId="24" fillId="0" borderId="14" xfId="75" applyNumberFormat="1" applyFont="1" applyBorder="1" applyAlignment="1">
      <alignment horizontal="right" vertical="center" wrapText="1"/>
      <protection/>
    </xf>
    <xf numFmtId="49" fontId="23" fillId="0" borderId="14" xfId="75" applyNumberFormat="1" applyFont="1" applyBorder="1" applyAlignment="1">
      <alignment horizontal="center"/>
      <protection/>
    </xf>
    <xf numFmtId="49" fontId="23" fillId="0" borderId="14" xfId="75" applyNumberFormat="1" applyFont="1" applyBorder="1" applyAlignment="1">
      <alignment horizontal="center" vertical="center" wrapText="1"/>
      <protection/>
    </xf>
    <xf numFmtId="49" fontId="24" fillId="0" borderId="24" xfId="76" applyNumberFormat="1" applyFont="1" applyBorder="1" applyAlignment="1">
      <alignment horizontal="left" vertical="center" wrapText="1"/>
      <protection/>
    </xf>
    <xf numFmtId="49" fontId="24" fillId="0" borderId="25" xfId="76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26" fillId="7" borderId="0" xfId="0" applyFont="1" applyFill="1" applyAlignment="1">
      <alignment horizontal="left"/>
    </xf>
    <xf numFmtId="0" fontId="6" fillId="7" borderId="0" xfId="0" applyFont="1" applyFill="1" applyAlignment="1">
      <alignment/>
    </xf>
    <xf numFmtId="0" fontId="10" fillId="7" borderId="0" xfId="0" applyFont="1" applyFill="1" applyAlignment="1">
      <alignment horizontal="right"/>
    </xf>
    <xf numFmtId="0" fontId="6" fillId="0" borderId="0" xfId="0" applyFont="1" applyAlignment="1">
      <alignment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69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4" fontId="24" fillId="13" borderId="14" xfId="75" applyNumberFormat="1" applyFont="1" applyFill="1" applyBorder="1" applyAlignment="1">
      <alignment horizontal="right" vertical="center" wrapText="1"/>
      <protection/>
    </xf>
    <xf numFmtId="4" fontId="24" fillId="0" borderId="14" xfId="75" applyNumberFormat="1" applyFont="1" applyFill="1" applyBorder="1" applyAlignment="1">
      <alignment horizontal="right" vertical="center" wrapText="1"/>
      <protection/>
    </xf>
    <xf numFmtId="4" fontId="23" fillId="0" borderId="14" xfId="75" applyNumberFormat="1" applyFont="1" applyFill="1" applyBorder="1" applyAlignment="1">
      <alignment horizontal="right" vertical="center" wrapText="1"/>
      <protection/>
    </xf>
    <xf numFmtId="4" fontId="23" fillId="0" borderId="14" xfId="75" applyNumberFormat="1" applyFont="1" applyFill="1" applyBorder="1" applyAlignment="1">
      <alignment horizontal="right"/>
      <protection/>
    </xf>
    <xf numFmtId="4" fontId="25" fillId="0" borderId="14" xfId="75" applyNumberFormat="1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wrapText="1"/>
    </xf>
    <xf numFmtId="0" fontId="2" fillId="7" borderId="1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3" fontId="19" fillId="44" borderId="0" xfId="0" applyNumberFormat="1" applyFont="1" applyFill="1" applyAlignment="1">
      <alignment/>
    </xf>
    <xf numFmtId="0" fontId="19" fillId="44" borderId="0" xfId="0" applyFont="1" applyFill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3" fontId="32" fillId="0" borderId="0" xfId="0" applyNumberFormat="1" applyFont="1" applyFill="1" applyAlignment="1">
      <alignment/>
    </xf>
    <xf numFmtId="0" fontId="9" fillId="44" borderId="14" xfId="0" applyFont="1" applyFill="1" applyBorder="1" applyAlignment="1">
      <alignment horizontal="left" vertical="center" wrapText="1"/>
    </xf>
    <xf numFmtId="0" fontId="9" fillId="44" borderId="14" xfId="0" applyNumberFormat="1" applyFont="1" applyFill="1" applyBorder="1" applyAlignment="1">
      <alignment horizontal="center" vertical="center" wrapText="1"/>
    </xf>
    <xf numFmtId="49" fontId="9" fillId="44" borderId="14" xfId="0" applyNumberFormat="1" applyFont="1" applyFill="1" applyBorder="1" applyAlignment="1">
      <alignment horizontal="center" vertical="center" wrapText="1"/>
    </xf>
    <xf numFmtId="169" fontId="9" fillId="44" borderId="14" xfId="0" applyNumberFormat="1" applyFont="1" applyFill="1" applyBorder="1" applyAlignment="1">
      <alignment horizontal="center" vertical="center" wrapText="1"/>
    </xf>
    <xf numFmtId="3" fontId="9" fillId="44" borderId="14" xfId="0" applyNumberFormat="1" applyFont="1" applyFill="1" applyBorder="1" applyAlignment="1">
      <alignment horizontal="center" vertical="center" wrapText="1"/>
    </xf>
    <xf numFmtId="0" fontId="9" fillId="0" borderId="14" xfId="73" applyFont="1" applyFill="1" applyBorder="1" applyAlignment="1">
      <alignment horizontal="left" wrapText="1"/>
      <protection/>
    </xf>
    <xf numFmtId="0" fontId="29" fillId="44" borderId="14" xfId="74" applyFont="1" applyFill="1" applyBorder="1" applyAlignment="1">
      <alignment horizontal="left" wrapText="1"/>
      <protection/>
    </xf>
    <xf numFmtId="49" fontId="29" fillId="44" borderId="14" xfId="74" applyNumberFormat="1" applyFont="1" applyFill="1" applyBorder="1" applyAlignment="1">
      <alignment horizontal="center" wrapText="1"/>
      <protection/>
    </xf>
    <xf numFmtId="49" fontId="9" fillId="44" borderId="14" xfId="74" applyNumberFormat="1" applyFont="1" applyFill="1" applyBorder="1" applyAlignment="1">
      <alignment horizontal="center" wrapText="1"/>
      <protection/>
    </xf>
    <xf numFmtId="169" fontId="15" fillId="0" borderId="14" xfId="0" applyNumberFormat="1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left" vertical="center" wrapText="1"/>
    </xf>
    <xf numFmtId="0" fontId="9" fillId="20" borderId="14" xfId="0" applyNumberFormat="1" applyFont="1" applyFill="1" applyBorder="1" applyAlignment="1">
      <alignment horizontal="center" vertical="center" wrapText="1"/>
    </xf>
    <xf numFmtId="49" fontId="9" fillId="20" borderId="14" xfId="0" applyNumberFormat="1" applyFont="1" applyFill="1" applyBorder="1" applyAlignment="1">
      <alignment horizontal="center" vertical="center" wrapText="1"/>
    </xf>
    <xf numFmtId="169" fontId="9" fillId="20" borderId="14" xfId="0" applyNumberFormat="1" applyFont="1" applyFill="1" applyBorder="1" applyAlignment="1">
      <alignment horizontal="center" vertical="center" wrapText="1"/>
    </xf>
    <xf numFmtId="3" fontId="9" fillId="20" borderId="14" xfId="0" applyNumberFormat="1" applyFont="1" applyFill="1" applyBorder="1" applyAlignment="1">
      <alignment horizontal="center" vertical="center" wrapText="1"/>
    </xf>
    <xf numFmtId="169" fontId="15" fillId="20" borderId="14" xfId="0" applyNumberFormat="1" applyFont="1" applyFill="1" applyBorder="1" applyAlignment="1">
      <alignment horizontal="center" vertical="center" wrapText="1"/>
    </xf>
    <xf numFmtId="0" fontId="19" fillId="20" borderId="0" xfId="0" applyFont="1" applyFill="1" applyAlignment="1">
      <alignment/>
    </xf>
    <xf numFmtId="0" fontId="17" fillId="0" borderId="0" xfId="75" applyFont="1" applyAlignment="1">
      <alignment horizontal="right"/>
      <protection/>
    </xf>
    <xf numFmtId="0" fontId="27" fillId="0" borderId="0" xfId="0" applyFont="1" applyFill="1" applyBorder="1" applyAlignment="1">
      <alignment horizontal="center" vertical="center" wrapText="1"/>
    </xf>
    <xf numFmtId="49" fontId="17" fillId="0" borderId="14" xfId="82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2" fillId="0" borderId="0" xfId="75" applyFont="1" applyAlignment="1">
      <alignment wrapText="1"/>
      <protection/>
    </xf>
    <xf numFmtId="0" fontId="21" fillId="0" borderId="0" xfId="75" applyFont="1" applyAlignment="1">
      <alignment wrapText="1"/>
      <protection/>
    </xf>
    <xf numFmtId="0" fontId="17" fillId="0" borderId="0" xfId="75" applyFont="1" applyAlignment="1">
      <alignment horizontal="center" wrapText="1"/>
      <protection/>
    </xf>
    <xf numFmtId="0" fontId="9" fillId="7" borderId="0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wrapText="1"/>
    </xf>
    <xf numFmtId="0" fontId="6" fillId="7" borderId="14" xfId="0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4" xfId="72"/>
    <cellStyle name="Обычный_14 Приложение 6 к Р Д 1690 от 21.03.18" xfId="73"/>
    <cellStyle name="Обычный_№1614 от 06.12.17 Приложение № 5" xfId="74"/>
    <cellStyle name="Обычный_UniAubu9" xfId="75"/>
    <cellStyle name="Обычный_UniAubu9_9 месяцев  " xfId="76"/>
    <cellStyle name="Обычный_раздел 1 и 2 +СМИ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[0]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Z134"/>
  <sheetViews>
    <sheetView showZeros="0" tabSelected="1" view="pageBreakPreview" zoomScale="85" zoomScaleNormal="75" zoomScaleSheetLayoutView="85" zoomScalePageLayoutView="0" workbookViewId="0" topLeftCell="A1">
      <pane xSplit="6" ySplit="5" topLeftCell="G6" activePane="bottomRight" state="frozen"/>
      <selection pane="topLeft" activeCell="F81" sqref="F81:G81"/>
      <selection pane="topRight" activeCell="F81" sqref="F81:G81"/>
      <selection pane="bottomLeft" activeCell="F81" sqref="F81:G81"/>
      <selection pane="bottomRight" activeCell="A2" sqref="A2:P2"/>
    </sheetView>
  </sheetViews>
  <sheetFormatPr defaultColWidth="9.125" defaultRowHeight="12.75"/>
  <cols>
    <col min="1" max="1" width="48.50390625" style="51" customWidth="1"/>
    <col min="2" max="2" width="6.50390625" style="120" customWidth="1"/>
    <col min="3" max="3" width="5.50390625" style="121" customWidth="1"/>
    <col min="4" max="4" width="5.875" style="121" customWidth="1"/>
    <col min="5" max="5" width="16.875" style="121" customWidth="1"/>
    <col min="6" max="6" width="6.375" style="121" customWidth="1"/>
    <col min="7" max="14" width="13.50390625" style="53" customWidth="1"/>
    <col min="15" max="16" width="12.125" style="53" customWidth="1"/>
    <col min="17" max="17" width="9.125" style="49" customWidth="1"/>
    <col min="18" max="18" width="9.875" style="49" bestFit="1" customWidth="1"/>
    <col min="19" max="19" width="9.125" style="49" customWidth="1"/>
    <col min="20" max="20" width="9.875" style="49" bestFit="1" customWidth="1"/>
    <col min="21" max="21" width="9.125" style="49" customWidth="1"/>
    <col min="22" max="22" width="10.875" style="49" customWidth="1"/>
    <col min="23" max="23" width="9.125" style="49" customWidth="1"/>
    <col min="24" max="24" width="11.875" style="49" customWidth="1"/>
    <col min="25" max="16384" width="9.125" style="49" customWidth="1"/>
  </cols>
  <sheetData>
    <row r="1" ht="15.75"/>
    <row r="2" spans="1:16" ht="66.75" customHeight="1">
      <c r="A2" s="142" t="s">
        <v>185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5.75">
      <c r="A3" s="122"/>
      <c r="B3" s="122"/>
      <c r="C3" s="122"/>
      <c r="D3" s="122"/>
      <c r="E3" s="122"/>
      <c r="F3" s="122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52" customFormat="1" ht="62.25" customHeight="1">
      <c r="A4" s="143" t="s">
        <v>74</v>
      </c>
      <c r="B4" s="144" t="s">
        <v>75</v>
      </c>
      <c r="C4" s="145" t="s">
        <v>76</v>
      </c>
      <c r="D4" s="145" t="s">
        <v>42</v>
      </c>
      <c r="E4" s="145" t="s">
        <v>43</v>
      </c>
      <c r="F4" s="145" t="s">
        <v>44</v>
      </c>
      <c r="G4" s="146" t="s">
        <v>112</v>
      </c>
      <c r="H4" s="146"/>
      <c r="I4" s="146" t="s">
        <v>113</v>
      </c>
      <c r="J4" s="146"/>
      <c r="K4" s="146" t="s">
        <v>49</v>
      </c>
      <c r="L4" s="146"/>
      <c r="M4" s="146" t="s">
        <v>50</v>
      </c>
      <c r="N4" s="146"/>
      <c r="O4" s="146" t="s">
        <v>46</v>
      </c>
      <c r="P4" s="146"/>
    </row>
    <row r="5" spans="1:16" s="52" customFormat="1" ht="75" customHeight="1">
      <c r="A5" s="143"/>
      <c r="B5" s="144"/>
      <c r="C5" s="145"/>
      <c r="D5" s="145"/>
      <c r="E5" s="145"/>
      <c r="F5" s="145"/>
      <c r="G5" s="55" t="s">
        <v>57</v>
      </c>
      <c r="H5" s="55" t="s">
        <v>111</v>
      </c>
      <c r="I5" s="55" t="s">
        <v>57</v>
      </c>
      <c r="J5" s="55" t="s">
        <v>111</v>
      </c>
      <c r="K5" s="55" t="s">
        <v>57</v>
      </c>
      <c r="L5" s="55" t="s">
        <v>111</v>
      </c>
      <c r="M5" s="55" t="s">
        <v>57</v>
      </c>
      <c r="N5" s="55" t="s">
        <v>111</v>
      </c>
      <c r="O5" s="55" t="s">
        <v>65</v>
      </c>
      <c r="P5" s="55" t="s">
        <v>47</v>
      </c>
    </row>
    <row r="6" spans="1:16" ht="15.75">
      <c r="A6" s="50" t="s">
        <v>57</v>
      </c>
      <c r="B6" s="98">
        <v>923</v>
      </c>
      <c r="C6" s="99"/>
      <c r="D6" s="99"/>
      <c r="E6" s="98"/>
      <c r="F6" s="99"/>
      <c r="G6" s="56">
        <f>G7+G33+G39+G118+G124</f>
        <v>193874</v>
      </c>
      <c r="H6" s="56">
        <f>H7+H33+H39+H118+H124</f>
        <v>9182</v>
      </c>
      <c r="I6" s="56">
        <f aca="true" t="shared" si="0" ref="I6:N6">I7+I33+I39+I118+I124</f>
        <v>193874</v>
      </c>
      <c r="J6" s="56">
        <f t="shared" si="0"/>
        <v>9182</v>
      </c>
      <c r="K6" s="56">
        <f t="shared" si="0"/>
        <v>37435</v>
      </c>
      <c r="L6" s="56">
        <f t="shared" si="0"/>
        <v>971</v>
      </c>
      <c r="M6" s="56">
        <f t="shared" si="0"/>
        <v>36438</v>
      </c>
      <c r="N6" s="56">
        <f t="shared" si="0"/>
        <v>930</v>
      </c>
      <c r="O6" s="107">
        <f aca="true" t="shared" si="1" ref="O6:O17">M6/G6*100</f>
        <v>18.8</v>
      </c>
      <c r="P6" s="107">
        <f aca="true" t="shared" si="2" ref="P6:P17">M6/K6*100</f>
        <v>97.3</v>
      </c>
    </row>
    <row r="7" spans="1:16" ht="78.75">
      <c r="A7" s="97" t="s">
        <v>102</v>
      </c>
      <c r="B7" s="98">
        <v>923</v>
      </c>
      <c r="C7" s="99" t="s">
        <v>77</v>
      </c>
      <c r="D7" s="99" t="s">
        <v>103</v>
      </c>
      <c r="E7" s="98"/>
      <c r="F7" s="99"/>
      <c r="G7" s="56">
        <f aca="true" t="shared" si="3" ref="G7:N8">G8</f>
        <v>3388</v>
      </c>
      <c r="H7" s="56">
        <f t="shared" si="3"/>
        <v>223</v>
      </c>
      <c r="I7" s="56">
        <f t="shared" si="3"/>
        <v>3388</v>
      </c>
      <c r="J7" s="56">
        <f t="shared" si="3"/>
        <v>223</v>
      </c>
      <c r="K7" s="56">
        <f t="shared" si="3"/>
        <v>245</v>
      </c>
      <c r="L7" s="56">
        <f t="shared" si="3"/>
        <v>0</v>
      </c>
      <c r="M7" s="56">
        <f t="shared" si="3"/>
        <v>234</v>
      </c>
      <c r="N7" s="56">
        <f t="shared" si="3"/>
        <v>0</v>
      </c>
      <c r="O7" s="107">
        <f t="shared" si="1"/>
        <v>6.9</v>
      </c>
      <c r="P7" s="107">
        <f t="shared" si="2"/>
        <v>95.5</v>
      </c>
    </row>
    <row r="8" spans="1:16" ht="47.25">
      <c r="A8" s="100" t="s">
        <v>155</v>
      </c>
      <c r="B8" s="101">
        <v>923</v>
      </c>
      <c r="C8" s="102" t="s">
        <v>77</v>
      </c>
      <c r="D8" s="102" t="s">
        <v>103</v>
      </c>
      <c r="E8" s="103" t="s">
        <v>99</v>
      </c>
      <c r="F8" s="102"/>
      <c r="G8" s="104">
        <f>G9</f>
        <v>3388</v>
      </c>
      <c r="H8" s="104">
        <f>+H9</f>
        <v>223</v>
      </c>
      <c r="I8" s="104">
        <f t="shared" si="3"/>
        <v>3388</v>
      </c>
      <c r="J8" s="104">
        <f>+J9</f>
        <v>223</v>
      </c>
      <c r="K8" s="104">
        <f t="shared" si="3"/>
        <v>245</v>
      </c>
      <c r="L8" s="104">
        <f>+L9</f>
        <v>0</v>
      </c>
      <c r="M8" s="104">
        <f t="shared" si="3"/>
        <v>234</v>
      </c>
      <c r="N8" s="104">
        <f>+N9</f>
        <v>0</v>
      </c>
      <c r="O8" s="103">
        <f t="shared" si="1"/>
        <v>6.9</v>
      </c>
      <c r="P8" s="103">
        <f t="shared" si="2"/>
        <v>95.5</v>
      </c>
    </row>
    <row r="9" spans="1:16" ht="31.5">
      <c r="A9" s="100" t="s">
        <v>100</v>
      </c>
      <c r="B9" s="101">
        <v>923</v>
      </c>
      <c r="C9" s="102" t="s">
        <v>77</v>
      </c>
      <c r="D9" s="102" t="s">
        <v>103</v>
      </c>
      <c r="E9" s="103" t="s">
        <v>99</v>
      </c>
      <c r="F9" s="102"/>
      <c r="G9" s="105">
        <f aca="true" t="shared" si="4" ref="G9:N9">G10+G14</f>
        <v>3388</v>
      </c>
      <c r="H9" s="105">
        <f t="shared" si="4"/>
        <v>223</v>
      </c>
      <c r="I9" s="105">
        <f t="shared" si="4"/>
        <v>3388</v>
      </c>
      <c r="J9" s="105">
        <f t="shared" si="4"/>
        <v>223</v>
      </c>
      <c r="K9" s="105">
        <f t="shared" si="4"/>
        <v>245</v>
      </c>
      <c r="L9" s="105">
        <f t="shared" si="4"/>
        <v>0</v>
      </c>
      <c r="M9" s="105">
        <f t="shared" si="4"/>
        <v>234</v>
      </c>
      <c r="N9" s="105">
        <f t="shared" si="4"/>
        <v>0</v>
      </c>
      <c r="O9" s="103">
        <f t="shared" si="1"/>
        <v>6.9</v>
      </c>
      <c r="P9" s="103">
        <f t="shared" si="2"/>
        <v>95.5</v>
      </c>
    </row>
    <row r="10" spans="1:16" ht="47.25">
      <c r="A10" s="100" t="s">
        <v>80</v>
      </c>
      <c r="B10" s="101">
        <v>923</v>
      </c>
      <c r="C10" s="102" t="s">
        <v>77</v>
      </c>
      <c r="D10" s="102" t="s">
        <v>103</v>
      </c>
      <c r="E10" s="103" t="s">
        <v>186</v>
      </c>
      <c r="F10" s="102"/>
      <c r="G10" s="104">
        <f aca="true" t="shared" si="5" ref="G10:N12">G11</f>
        <v>3165</v>
      </c>
      <c r="H10" s="104">
        <f t="shared" si="5"/>
        <v>0</v>
      </c>
      <c r="I10" s="104">
        <f t="shared" si="5"/>
        <v>3165</v>
      </c>
      <c r="J10" s="104">
        <f t="shared" si="5"/>
        <v>0</v>
      </c>
      <c r="K10" s="104">
        <f t="shared" si="5"/>
        <v>245</v>
      </c>
      <c r="L10" s="104">
        <f t="shared" si="5"/>
        <v>0</v>
      </c>
      <c r="M10" s="104">
        <f t="shared" si="5"/>
        <v>234</v>
      </c>
      <c r="N10" s="104">
        <f t="shared" si="5"/>
        <v>0</v>
      </c>
      <c r="O10" s="103">
        <f t="shared" si="1"/>
        <v>7.4</v>
      </c>
      <c r="P10" s="103">
        <f t="shared" si="2"/>
        <v>95.5</v>
      </c>
    </row>
    <row r="11" spans="1:16" ht="15.75">
      <c r="A11" s="100" t="s">
        <v>83</v>
      </c>
      <c r="B11" s="101">
        <v>923</v>
      </c>
      <c r="C11" s="102" t="s">
        <v>77</v>
      </c>
      <c r="D11" s="102" t="s">
        <v>103</v>
      </c>
      <c r="E11" s="103" t="s">
        <v>187</v>
      </c>
      <c r="F11" s="102"/>
      <c r="G11" s="104">
        <f t="shared" si="5"/>
        <v>3165</v>
      </c>
      <c r="H11" s="104">
        <f t="shared" si="5"/>
        <v>0</v>
      </c>
      <c r="I11" s="104">
        <f t="shared" si="5"/>
        <v>3165</v>
      </c>
      <c r="J11" s="104">
        <f t="shared" si="5"/>
        <v>0</v>
      </c>
      <c r="K11" s="104">
        <f t="shared" si="5"/>
        <v>245</v>
      </c>
      <c r="L11" s="104">
        <f t="shared" si="5"/>
        <v>0</v>
      </c>
      <c r="M11" s="104">
        <f t="shared" si="5"/>
        <v>234</v>
      </c>
      <c r="N11" s="104">
        <f t="shared" si="5"/>
        <v>0</v>
      </c>
      <c r="O11" s="103">
        <f t="shared" si="1"/>
        <v>7.4</v>
      </c>
      <c r="P11" s="103">
        <f t="shared" si="2"/>
        <v>95.5</v>
      </c>
    </row>
    <row r="12" spans="1:16" ht="47.25">
      <c r="A12" s="100" t="s">
        <v>84</v>
      </c>
      <c r="B12" s="101">
        <v>923</v>
      </c>
      <c r="C12" s="102" t="s">
        <v>77</v>
      </c>
      <c r="D12" s="102" t="s">
        <v>103</v>
      </c>
      <c r="E12" s="103" t="s">
        <v>187</v>
      </c>
      <c r="F12" s="102" t="s">
        <v>85</v>
      </c>
      <c r="G12" s="105">
        <f t="shared" si="5"/>
        <v>3165</v>
      </c>
      <c r="H12" s="105">
        <f t="shared" si="5"/>
        <v>0</v>
      </c>
      <c r="I12" s="105">
        <f t="shared" si="5"/>
        <v>3165</v>
      </c>
      <c r="J12" s="105">
        <f t="shared" si="5"/>
        <v>0</v>
      </c>
      <c r="K12" s="105">
        <f t="shared" si="5"/>
        <v>245</v>
      </c>
      <c r="L12" s="105">
        <f t="shared" si="5"/>
        <v>0</v>
      </c>
      <c r="M12" s="105">
        <f t="shared" si="5"/>
        <v>234</v>
      </c>
      <c r="N12" s="105">
        <f t="shared" si="5"/>
        <v>0</v>
      </c>
      <c r="O12" s="103">
        <f t="shared" si="1"/>
        <v>7.4</v>
      </c>
      <c r="P12" s="103">
        <f t="shared" si="2"/>
        <v>95.5</v>
      </c>
    </row>
    <row r="13" spans="1:16" ht="47.25">
      <c r="A13" s="100" t="s">
        <v>86</v>
      </c>
      <c r="B13" s="101">
        <v>923</v>
      </c>
      <c r="C13" s="102" t="s">
        <v>77</v>
      </c>
      <c r="D13" s="102" t="s">
        <v>103</v>
      </c>
      <c r="E13" s="103" t="s">
        <v>187</v>
      </c>
      <c r="F13" s="102" t="s">
        <v>87</v>
      </c>
      <c r="G13" s="105">
        <v>3165</v>
      </c>
      <c r="H13" s="105"/>
      <c r="I13" s="105">
        <v>3165</v>
      </c>
      <c r="J13" s="105"/>
      <c r="K13" s="105">
        <v>245</v>
      </c>
      <c r="L13" s="105"/>
      <c r="M13" s="105">
        <v>234</v>
      </c>
      <c r="N13" s="105"/>
      <c r="O13" s="103">
        <f t="shared" si="1"/>
        <v>7.4</v>
      </c>
      <c r="P13" s="103">
        <f t="shared" si="2"/>
        <v>95.5</v>
      </c>
    </row>
    <row r="14" spans="1:16" ht="15.75">
      <c r="A14" s="100" t="s">
        <v>106</v>
      </c>
      <c r="B14" s="101">
        <v>923</v>
      </c>
      <c r="C14" s="102" t="s">
        <v>77</v>
      </c>
      <c r="D14" s="102" t="s">
        <v>103</v>
      </c>
      <c r="E14" s="103" t="s">
        <v>188</v>
      </c>
      <c r="F14" s="102"/>
      <c r="G14" s="105">
        <f aca="true" t="shared" si="6" ref="G14:N14">G27+G21+G24+G18+G30+G15</f>
        <v>223</v>
      </c>
      <c r="H14" s="105">
        <f t="shared" si="6"/>
        <v>223</v>
      </c>
      <c r="I14" s="105">
        <f t="shared" si="6"/>
        <v>223</v>
      </c>
      <c r="J14" s="105">
        <f t="shared" si="6"/>
        <v>223</v>
      </c>
      <c r="K14" s="105">
        <f t="shared" si="6"/>
        <v>0</v>
      </c>
      <c r="L14" s="105">
        <f t="shared" si="6"/>
        <v>0</v>
      </c>
      <c r="M14" s="105">
        <f t="shared" si="6"/>
        <v>0</v>
      </c>
      <c r="N14" s="105">
        <f t="shared" si="6"/>
        <v>0</v>
      </c>
      <c r="O14" s="103">
        <f t="shared" si="1"/>
        <v>0</v>
      </c>
      <c r="P14" s="133" t="e">
        <f t="shared" si="2"/>
        <v>#DIV/0!</v>
      </c>
    </row>
    <row r="15" spans="1:16" ht="31.5">
      <c r="A15" s="100" t="s">
        <v>156</v>
      </c>
      <c r="B15" s="101">
        <v>923</v>
      </c>
      <c r="C15" s="102" t="s">
        <v>77</v>
      </c>
      <c r="D15" s="102" t="s">
        <v>103</v>
      </c>
      <c r="E15" s="103" t="s">
        <v>189</v>
      </c>
      <c r="F15" s="102"/>
      <c r="G15" s="105">
        <f aca="true" t="shared" si="7" ref="G15:N16">G16</f>
        <v>4</v>
      </c>
      <c r="H15" s="105">
        <f t="shared" si="7"/>
        <v>4</v>
      </c>
      <c r="I15" s="105">
        <f t="shared" si="7"/>
        <v>4</v>
      </c>
      <c r="J15" s="105">
        <f t="shared" si="7"/>
        <v>4</v>
      </c>
      <c r="K15" s="105">
        <f t="shared" si="7"/>
        <v>0</v>
      </c>
      <c r="L15" s="105">
        <f t="shared" si="7"/>
        <v>0</v>
      </c>
      <c r="M15" s="105">
        <f t="shared" si="7"/>
        <v>0</v>
      </c>
      <c r="N15" s="105">
        <f t="shared" si="7"/>
        <v>0</v>
      </c>
      <c r="O15" s="103">
        <f t="shared" si="1"/>
        <v>0</v>
      </c>
      <c r="P15" s="133" t="e">
        <f t="shared" si="2"/>
        <v>#DIV/0!</v>
      </c>
    </row>
    <row r="16" spans="1:16" ht="47.25">
      <c r="A16" s="100" t="s">
        <v>84</v>
      </c>
      <c r="B16" s="101">
        <v>923</v>
      </c>
      <c r="C16" s="102" t="s">
        <v>77</v>
      </c>
      <c r="D16" s="102" t="s">
        <v>103</v>
      </c>
      <c r="E16" s="103" t="s">
        <v>189</v>
      </c>
      <c r="F16" s="102" t="s">
        <v>85</v>
      </c>
      <c r="G16" s="105">
        <f t="shared" si="7"/>
        <v>4</v>
      </c>
      <c r="H16" s="105">
        <f t="shared" si="7"/>
        <v>4</v>
      </c>
      <c r="I16" s="105">
        <f t="shared" si="7"/>
        <v>4</v>
      </c>
      <c r="J16" s="105">
        <f t="shared" si="7"/>
        <v>4</v>
      </c>
      <c r="K16" s="105">
        <f t="shared" si="7"/>
        <v>0</v>
      </c>
      <c r="L16" s="105">
        <f t="shared" si="7"/>
        <v>0</v>
      </c>
      <c r="M16" s="105">
        <f t="shared" si="7"/>
        <v>0</v>
      </c>
      <c r="N16" s="105">
        <f t="shared" si="7"/>
        <v>0</v>
      </c>
      <c r="O16" s="103">
        <f t="shared" si="1"/>
        <v>0</v>
      </c>
      <c r="P16" s="133" t="e">
        <f t="shared" si="2"/>
        <v>#DIV/0!</v>
      </c>
    </row>
    <row r="17" spans="1:16" ht="47.25">
      <c r="A17" s="100" t="s">
        <v>86</v>
      </c>
      <c r="B17" s="101">
        <v>923</v>
      </c>
      <c r="C17" s="102" t="s">
        <v>77</v>
      </c>
      <c r="D17" s="102" t="s">
        <v>103</v>
      </c>
      <c r="E17" s="103" t="s">
        <v>189</v>
      </c>
      <c r="F17" s="102" t="s">
        <v>87</v>
      </c>
      <c r="G17" s="105">
        <v>4</v>
      </c>
      <c r="H17" s="105">
        <f>G17</f>
        <v>4</v>
      </c>
      <c r="I17" s="105">
        <v>4</v>
      </c>
      <c r="J17" s="105">
        <f>I17</f>
        <v>4</v>
      </c>
      <c r="K17" s="105"/>
      <c r="L17" s="105">
        <f>K17</f>
        <v>0</v>
      </c>
      <c r="M17" s="105"/>
      <c r="N17" s="105">
        <f>M17</f>
        <v>0</v>
      </c>
      <c r="O17" s="103">
        <f t="shared" si="1"/>
        <v>0</v>
      </c>
      <c r="P17" s="133" t="e">
        <f t="shared" si="2"/>
        <v>#DIV/0!</v>
      </c>
    </row>
    <row r="18" spans="1:16" ht="31.5">
      <c r="A18" s="100" t="s">
        <v>107</v>
      </c>
      <c r="B18" s="101">
        <v>923</v>
      </c>
      <c r="C18" s="102" t="s">
        <v>77</v>
      </c>
      <c r="D18" s="102" t="s">
        <v>103</v>
      </c>
      <c r="E18" s="103" t="s">
        <v>190</v>
      </c>
      <c r="F18" s="102"/>
      <c r="G18" s="105">
        <f aca="true" t="shared" si="8" ref="G18:N19">G19</f>
        <v>21</v>
      </c>
      <c r="H18" s="105">
        <f t="shared" si="8"/>
        <v>21</v>
      </c>
      <c r="I18" s="105">
        <f t="shared" si="8"/>
        <v>21</v>
      </c>
      <c r="J18" s="105">
        <f t="shared" si="8"/>
        <v>21</v>
      </c>
      <c r="K18" s="105">
        <f t="shared" si="8"/>
        <v>0</v>
      </c>
      <c r="L18" s="105">
        <f t="shared" si="8"/>
        <v>0</v>
      </c>
      <c r="M18" s="105">
        <f t="shared" si="8"/>
        <v>0</v>
      </c>
      <c r="N18" s="105">
        <f t="shared" si="8"/>
        <v>0</v>
      </c>
      <c r="O18" s="103">
        <f aca="true" t="shared" si="9" ref="O18:O26">M18/G18*100</f>
        <v>0</v>
      </c>
      <c r="P18" s="133" t="e">
        <f aca="true" t="shared" si="10" ref="P18:P26">M18/K18*100</f>
        <v>#DIV/0!</v>
      </c>
    </row>
    <row r="19" spans="1:16" ht="47.25">
      <c r="A19" s="100" t="s">
        <v>84</v>
      </c>
      <c r="B19" s="101">
        <v>923</v>
      </c>
      <c r="C19" s="102" t="s">
        <v>77</v>
      </c>
      <c r="D19" s="102" t="s">
        <v>103</v>
      </c>
      <c r="E19" s="103" t="s">
        <v>190</v>
      </c>
      <c r="F19" s="102" t="s">
        <v>85</v>
      </c>
      <c r="G19" s="105">
        <f t="shared" si="8"/>
        <v>21</v>
      </c>
      <c r="H19" s="105">
        <f t="shared" si="8"/>
        <v>21</v>
      </c>
      <c r="I19" s="105">
        <f t="shared" si="8"/>
        <v>21</v>
      </c>
      <c r="J19" s="105">
        <f t="shared" si="8"/>
        <v>21</v>
      </c>
      <c r="K19" s="105">
        <f t="shared" si="8"/>
        <v>0</v>
      </c>
      <c r="L19" s="105">
        <f t="shared" si="8"/>
        <v>0</v>
      </c>
      <c r="M19" s="105">
        <f t="shared" si="8"/>
        <v>0</v>
      </c>
      <c r="N19" s="105">
        <f t="shared" si="8"/>
        <v>0</v>
      </c>
      <c r="O19" s="103">
        <f t="shared" si="9"/>
        <v>0</v>
      </c>
      <c r="P19" s="133" t="e">
        <f t="shared" si="10"/>
        <v>#DIV/0!</v>
      </c>
    </row>
    <row r="20" spans="1:16" ht="47.25">
      <c r="A20" s="100" t="s">
        <v>86</v>
      </c>
      <c r="B20" s="101">
        <v>923</v>
      </c>
      <c r="C20" s="102" t="s">
        <v>77</v>
      </c>
      <c r="D20" s="102" t="s">
        <v>103</v>
      </c>
      <c r="E20" s="103" t="s">
        <v>190</v>
      </c>
      <c r="F20" s="102" t="s">
        <v>87</v>
      </c>
      <c r="G20" s="105">
        <v>21</v>
      </c>
      <c r="H20" s="105">
        <f>G20</f>
        <v>21</v>
      </c>
      <c r="I20" s="105">
        <v>21</v>
      </c>
      <c r="J20" s="105">
        <f>I20</f>
        <v>21</v>
      </c>
      <c r="K20" s="105"/>
      <c r="L20" s="105">
        <f>K20</f>
        <v>0</v>
      </c>
      <c r="M20" s="105"/>
      <c r="N20" s="105">
        <f>M20</f>
        <v>0</v>
      </c>
      <c r="O20" s="103">
        <f t="shared" si="9"/>
        <v>0</v>
      </c>
      <c r="P20" s="133" t="e">
        <f t="shared" si="10"/>
        <v>#DIV/0!</v>
      </c>
    </row>
    <row r="21" spans="1:16" ht="78.75">
      <c r="A21" s="100" t="s">
        <v>109</v>
      </c>
      <c r="B21" s="101">
        <v>923</v>
      </c>
      <c r="C21" s="102" t="s">
        <v>77</v>
      </c>
      <c r="D21" s="102" t="s">
        <v>103</v>
      </c>
      <c r="E21" s="103" t="s">
        <v>191</v>
      </c>
      <c r="F21" s="102"/>
      <c r="G21" s="105">
        <f aca="true" t="shared" si="11" ref="G21:N22">G22</f>
        <v>173</v>
      </c>
      <c r="H21" s="105">
        <f t="shared" si="11"/>
        <v>173</v>
      </c>
      <c r="I21" s="105">
        <f t="shared" si="11"/>
        <v>173</v>
      </c>
      <c r="J21" s="105">
        <f t="shared" si="11"/>
        <v>173</v>
      </c>
      <c r="K21" s="105">
        <f t="shared" si="11"/>
        <v>0</v>
      </c>
      <c r="L21" s="105">
        <f t="shared" si="11"/>
        <v>0</v>
      </c>
      <c r="M21" s="105">
        <f t="shared" si="11"/>
        <v>0</v>
      </c>
      <c r="N21" s="105">
        <f t="shared" si="11"/>
        <v>0</v>
      </c>
      <c r="O21" s="103">
        <f t="shared" si="9"/>
        <v>0</v>
      </c>
      <c r="P21" s="133" t="e">
        <f t="shared" si="10"/>
        <v>#DIV/0!</v>
      </c>
    </row>
    <row r="22" spans="1:16" ht="47.25">
      <c r="A22" s="100" t="s">
        <v>84</v>
      </c>
      <c r="B22" s="101">
        <v>923</v>
      </c>
      <c r="C22" s="102" t="s">
        <v>77</v>
      </c>
      <c r="D22" s="102" t="s">
        <v>103</v>
      </c>
      <c r="E22" s="103" t="s">
        <v>191</v>
      </c>
      <c r="F22" s="102" t="s">
        <v>85</v>
      </c>
      <c r="G22" s="105">
        <f t="shared" si="11"/>
        <v>173</v>
      </c>
      <c r="H22" s="105">
        <f t="shared" si="11"/>
        <v>173</v>
      </c>
      <c r="I22" s="105">
        <f t="shared" si="11"/>
        <v>173</v>
      </c>
      <c r="J22" s="105">
        <f t="shared" si="11"/>
        <v>173</v>
      </c>
      <c r="K22" s="105">
        <f t="shared" si="11"/>
        <v>0</v>
      </c>
      <c r="L22" s="105">
        <f t="shared" si="11"/>
        <v>0</v>
      </c>
      <c r="M22" s="105">
        <f t="shared" si="11"/>
        <v>0</v>
      </c>
      <c r="N22" s="105">
        <f t="shared" si="11"/>
        <v>0</v>
      </c>
      <c r="O22" s="103">
        <f t="shared" si="9"/>
        <v>0</v>
      </c>
      <c r="P22" s="133" t="e">
        <f t="shared" si="10"/>
        <v>#DIV/0!</v>
      </c>
    </row>
    <row r="23" spans="1:16" ht="47.25">
      <c r="A23" s="100" t="s">
        <v>86</v>
      </c>
      <c r="B23" s="101">
        <v>923</v>
      </c>
      <c r="C23" s="102" t="s">
        <v>77</v>
      </c>
      <c r="D23" s="102" t="s">
        <v>103</v>
      </c>
      <c r="E23" s="103" t="s">
        <v>191</v>
      </c>
      <c r="F23" s="102" t="s">
        <v>87</v>
      </c>
      <c r="G23" s="105">
        <v>173</v>
      </c>
      <c r="H23" s="105">
        <f>G23</f>
        <v>173</v>
      </c>
      <c r="I23" s="105">
        <v>173</v>
      </c>
      <c r="J23" s="105">
        <f>I23</f>
        <v>173</v>
      </c>
      <c r="K23" s="105"/>
      <c r="L23" s="105">
        <f>K23</f>
        <v>0</v>
      </c>
      <c r="M23" s="105"/>
      <c r="N23" s="105">
        <f>M23</f>
        <v>0</v>
      </c>
      <c r="O23" s="103">
        <f t="shared" si="9"/>
        <v>0</v>
      </c>
      <c r="P23" s="133" t="e">
        <f t="shared" si="10"/>
        <v>#DIV/0!</v>
      </c>
    </row>
    <row r="24" spans="1:16" ht="47.25">
      <c r="A24" s="100" t="s">
        <v>110</v>
      </c>
      <c r="B24" s="101">
        <v>923</v>
      </c>
      <c r="C24" s="102" t="s">
        <v>77</v>
      </c>
      <c r="D24" s="102" t="s">
        <v>103</v>
      </c>
      <c r="E24" s="103" t="s">
        <v>192</v>
      </c>
      <c r="F24" s="102"/>
      <c r="G24" s="105">
        <f aca="true" t="shared" si="12" ref="G24:N25">G25</f>
        <v>25</v>
      </c>
      <c r="H24" s="105">
        <f t="shared" si="12"/>
        <v>25</v>
      </c>
      <c r="I24" s="105">
        <f t="shared" si="12"/>
        <v>25</v>
      </c>
      <c r="J24" s="105">
        <f t="shared" si="12"/>
        <v>25</v>
      </c>
      <c r="K24" s="105">
        <f t="shared" si="12"/>
        <v>0</v>
      </c>
      <c r="L24" s="105">
        <f t="shared" si="12"/>
        <v>0</v>
      </c>
      <c r="M24" s="105">
        <f t="shared" si="12"/>
        <v>0</v>
      </c>
      <c r="N24" s="105">
        <f t="shared" si="12"/>
        <v>0</v>
      </c>
      <c r="O24" s="103">
        <f t="shared" si="9"/>
        <v>0</v>
      </c>
      <c r="P24" s="133" t="e">
        <f t="shared" si="10"/>
        <v>#DIV/0!</v>
      </c>
    </row>
    <row r="25" spans="1:16" ht="47.25">
      <c r="A25" s="100" t="s">
        <v>84</v>
      </c>
      <c r="B25" s="101">
        <v>923</v>
      </c>
      <c r="C25" s="102" t="s">
        <v>77</v>
      </c>
      <c r="D25" s="102" t="s">
        <v>103</v>
      </c>
      <c r="E25" s="103" t="s">
        <v>192</v>
      </c>
      <c r="F25" s="102" t="s">
        <v>85</v>
      </c>
      <c r="G25" s="105">
        <f t="shared" si="12"/>
        <v>25</v>
      </c>
      <c r="H25" s="105">
        <f t="shared" si="12"/>
        <v>25</v>
      </c>
      <c r="I25" s="105">
        <f t="shared" si="12"/>
        <v>25</v>
      </c>
      <c r="J25" s="105">
        <f t="shared" si="12"/>
        <v>25</v>
      </c>
      <c r="K25" s="105">
        <f t="shared" si="12"/>
        <v>0</v>
      </c>
      <c r="L25" s="105">
        <f t="shared" si="12"/>
        <v>0</v>
      </c>
      <c r="M25" s="105">
        <f t="shared" si="12"/>
        <v>0</v>
      </c>
      <c r="N25" s="105">
        <f t="shared" si="12"/>
        <v>0</v>
      </c>
      <c r="O25" s="103">
        <f t="shared" si="9"/>
        <v>0</v>
      </c>
      <c r="P25" s="133" t="e">
        <f t="shared" si="10"/>
        <v>#DIV/0!</v>
      </c>
    </row>
    <row r="26" spans="1:16" ht="47.25">
      <c r="A26" s="100" t="s">
        <v>86</v>
      </c>
      <c r="B26" s="101">
        <v>923</v>
      </c>
      <c r="C26" s="102" t="s">
        <v>77</v>
      </c>
      <c r="D26" s="102" t="s">
        <v>103</v>
      </c>
      <c r="E26" s="103" t="s">
        <v>192</v>
      </c>
      <c r="F26" s="102" t="s">
        <v>87</v>
      </c>
      <c r="G26" s="105">
        <v>25</v>
      </c>
      <c r="H26" s="105">
        <f>G26</f>
        <v>25</v>
      </c>
      <c r="I26" s="105">
        <v>25</v>
      </c>
      <c r="J26" s="105">
        <f>I26</f>
        <v>25</v>
      </c>
      <c r="K26" s="105"/>
      <c r="L26" s="105">
        <f>K26</f>
        <v>0</v>
      </c>
      <c r="M26" s="105"/>
      <c r="N26" s="105">
        <f>M26</f>
        <v>0</v>
      </c>
      <c r="O26" s="103">
        <f t="shared" si="9"/>
        <v>0</v>
      </c>
      <c r="P26" s="133" t="e">
        <f t="shared" si="10"/>
        <v>#DIV/0!</v>
      </c>
    </row>
    <row r="27" spans="1:16" s="119" customFormat="1" ht="30.75" hidden="1">
      <c r="A27" s="124" t="s">
        <v>114</v>
      </c>
      <c r="B27" s="125">
        <v>923</v>
      </c>
      <c r="C27" s="126" t="s">
        <v>77</v>
      </c>
      <c r="D27" s="126" t="s">
        <v>103</v>
      </c>
      <c r="E27" s="127" t="s">
        <v>193</v>
      </c>
      <c r="F27" s="126"/>
      <c r="G27" s="128">
        <f aca="true" t="shared" si="13" ref="G27:N28">G28</f>
        <v>0</v>
      </c>
      <c r="H27" s="128">
        <f t="shared" si="13"/>
        <v>0</v>
      </c>
      <c r="I27" s="128">
        <f t="shared" si="13"/>
        <v>0</v>
      </c>
      <c r="J27" s="128">
        <f t="shared" si="13"/>
        <v>0</v>
      </c>
      <c r="K27" s="128">
        <f t="shared" si="13"/>
        <v>0</v>
      </c>
      <c r="L27" s="128">
        <f t="shared" si="13"/>
        <v>0</v>
      </c>
      <c r="M27" s="128">
        <f t="shared" si="13"/>
        <v>0</v>
      </c>
      <c r="N27" s="128">
        <f t="shared" si="13"/>
        <v>0</v>
      </c>
      <c r="O27" s="127" t="e">
        <f aca="true" t="shared" si="14" ref="O27:O32">M27/G27*100</f>
        <v>#DIV/0!</v>
      </c>
      <c r="P27" s="127" t="e">
        <f aca="true" t="shared" si="15" ref="P27:P32">M27/K27*100</f>
        <v>#DIV/0!</v>
      </c>
    </row>
    <row r="28" spans="1:16" s="119" customFormat="1" ht="30.75" hidden="1">
      <c r="A28" s="124" t="s">
        <v>84</v>
      </c>
      <c r="B28" s="125">
        <v>923</v>
      </c>
      <c r="C28" s="126" t="s">
        <v>77</v>
      </c>
      <c r="D28" s="126" t="s">
        <v>103</v>
      </c>
      <c r="E28" s="127" t="s">
        <v>193</v>
      </c>
      <c r="F28" s="126" t="s">
        <v>85</v>
      </c>
      <c r="G28" s="128">
        <f t="shared" si="13"/>
        <v>0</v>
      </c>
      <c r="H28" s="128">
        <f t="shared" si="13"/>
        <v>0</v>
      </c>
      <c r="I28" s="128">
        <f t="shared" si="13"/>
        <v>0</v>
      </c>
      <c r="J28" s="128">
        <f t="shared" si="13"/>
        <v>0</v>
      </c>
      <c r="K28" s="128">
        <f t="shared" si="13"/>
        <v>0</v>
      </c>
      <c r="L28" s="128">
        <f t="shared" si="13"/>
        <v>0</v>
      </c>
      <c r="M28" s="128">
        <f t="shared" si="13"/>
        <v>0</v>
      </c>
      <c r="N28" s="128">
        <f t="shared" si="13"/>
        <v>0</v>
      </c>
      <c r="O28" s="127" t="e">
        <f t="shared" si="14"/>
        <v>#DIV/0!</v>
      </c>
      <c r="P28" s="127" t="e">
        <f t="shared" si="15"/>
        <v>#DIV/0!</v>
      </c>
    </row>
    <row r="29" spans="1:16" s="119" customFormat="1" ht="46.5" hidden="1">
      <c r="A29" s="124" t="s">
        <v>86</v>
      </c>
      <c r="B29" s="125">
        <v>923</v>
      </c>
      <c r="C29" s="126" t="s">
        <v>77</v>
      </c>
      <c r="D29" s="126" t="s">
        <v>103</v>
      </c>
      <c r="E29" s="127" t="s">
        <v>193</v>
      </c>
      <c r="F29" s="126" t="s">
        <v>87</v>
      </c>
      <c r="G29" s="128">
        <f>H29</f>
        <v>0</v>
      </c>
      <c r="H29" s="128"/>
      <c r="I29" s="128"/>
      <c r="J29" s="128">
        <f>I29</f>
        <v>0</v>
      </c>
      <c r="K29" s="128"/>
      <c r="L29" s="128">
        <f>K29</f>
        <v>0</v>
      </c>
      <c r="M29" s="128"/>
      <c r="N29" s="128">
        <f>M29</f>
        <v>0</v>
      </c>
      <c r="O29" s="127" t="e">
        <f t="shared" si="14"/>
        <v>#DIV/0!</v>
      </c>
      <c r="P29" s="127" t="e">
        <f t="shared" si="15"/>
        <v>#DIV/0!</v>
      </c>
    </row>
    <row r="30" spans="1:16" s="119" customFormat="1" ht="30.75" hidden="1">
      <c r="A30" s="124" t="s">
        <v>115</v>
      </c>
      <c r="B30" s="125">
        <v>923</v>
      </c>
      <c r="C30" s="126" t="s">
        <v>77</v>
      </c>
      <c r="D30" s="126" t="s">
        <v>103</v>
      </c>
      <c r="E30" s="127" t="s">
        <v>194</v>
      </c>
      <c r="F30" s="126"/>
      <c r="G30" s="128">
        <f aca="true" t="shared" si="16" ref="G30:N31">G31</f>
        <v>0</v>
      </c>
      <c r="H30" s="128">
        <f t="shared" si="16"/>
        <v>0</v>
      </c>
      <c r="I30" s="128">
        <f t="shared" si="16"/>
        <v>0</v>
      </c>
      <c r="J30" s="128">
        <f t="shared" si="16"/>
        <v>0</v>
      </c>
      <c r="K30" s="128">
        <f t="shared" si="16"/>
        <v>0</v>
      </c>
      <c r="L30" s="128">
        <f t="shared" si="16"/>
        <v>0</v>
      </c>
      <c r="M30" s="128">
        <f t="shared" si="16"/>
        <v>0</v>
      </c>
      <c r="N30" s="128">
        <f t="shared" si="16"/>
        <v>0</v>
      </c>
      <c r="O30" s="127" t="e">
        <f t="shared" si="14"/>
        <v>#DIV/0!</v>
      </c>
      <c r="P30" s="127" t="e">
        <f t="shared" si="15"/>
        <v>#DIV/0!</v>
      </c>
    </row>
    <row r="31" spans="1:16" s="119" customFormat="1" ht="30.75" hidden="1">
      <c r="A31" s="124" t="s">
        <v>84</v>
      </c>
      <c r="B31" s="125">
        <v>923</v>
      </c>
      <c r="C31" s="126" t="s">
        <v>77</v>
      </c>
      <c r="D31" s="126" t="s">
        <v>103</v>
      </c>
      <c r="E31" s="127" t="s">
        <v>194</v>
      </c>
      <c r="F31" s="126" t="s">
        <v>85</v>
      </c>
      <c r="G31" s="128">
        <f t="shared" si="16"/>
        <v>0</v>
      </c>
      <c r="H31" s="128">
        <f t="shared" si="16"/>
        <v>0</v>
      </c>
      <c r="I31" s="128">
        <f t="shared" si="16"/>
        <v>0</v>
      </c>
      <c r="J31" s="128">
        <f t="shared" si="16"/>
        <v>0</v>
      </c>
      <c r="K31" s="128">
        <f t="shared" si="16"/>
        <v>0</v>
      </c>
      <c r="L31" s="128">
        <f t="shared" si="16"/>
        <v>0</v>
      </c>
      <c r="M31" s="128">
        <f t="shared" si="16"/>
        <v>0</v>
      </c>
      <c r="N31" s="128">
        <f t="shared" si="16"/>
        <v>0</v>
      </c>
      <c r="O31" s="127" t="e">
        <f t="shared" si="14"/>
        <v>#DIV/0!</v>
      </c>
      <c r="P31" s="127" t="e">
        <f t="shared" si="15"/>
        <v>#DIV/0!</v>
      </c>
    </row>
    <row r="32" spans="1:16" s="119" customFormat="1" ht="46.5" hidden="1">
      <c r="A32" s="124" t="s">
        <v>86</v>
      </c>
      <c r="B32" s="125">
        <v>923</v>
      </c>
      <c r="C32" s="126" t="s">
        <v>77</v>
      </c>
      <c r="D32" s="126" t="s">
        <v>103</v>
      </c>
      <c r="E32" s="127" t="s">
        <v>194</v>
      </c>
      <c r="F32" s="126" t="s">
        <v>87</v>
      </c>
      <c r="G32" s="128"/>
      <c r="H32" s="128">
        <f>G32</f>
        <v>0</v>
      </c>
      <c r="I32" s="128"/>
      <c r="J32" s="128">
        <f>I32</f>
        <v>0</v>
      </c>
      <c r="K32" s="128"/>
      <c r="L32" s="128">
        <f>K32</f>
        <v>0</v>
      </c>
      <c r="M32" s="128"/>
      <c r="N32" s="128">
        <f>M32</f>
        <v>0</v>
      </c>
      <c r="O32" s="127" t="e">
        <f t="shared" si="14"/>
        <v>#DIV/0!</v>
      </c>
      <c r="P32" s="127" t="e">
        <f t="shared" si="15"/>
        <v>#DIV/0!</v>
      </c>
    </row>
    <row r="33" spans="1:16" ht="31.5">
      <c r="A33" s="106" t="s">
        <v>2</v>
      </c>
      <c r="B33" s="98">
        <v>923</v>
      </c>
      <c r="C33" s="99" t="s">
        <v>77</v>
      </c>
      <c r="D33" s="99" t="s">
        <v>122</v>
      </c>
      <c r="E33" s="107"/>
      <c r="F33" s="99"/>
      <c r="G33" s="108">
        <f aca="true" t="shared" si="17" ref="G33:N37">G34</f>
        <v>870</v>
      </c>
      <c r="H33" s="108">
        <f t="shared" si="17"/>
        <v>0</v>
      </c>
      <c r="I33" s="108">
        <f t="shared" si="17"/>
        <v>870</v>
      </c>
      <c r="J33" s="108">
        <f t="shared" si="17"/>
        <v>0</v>
      </c>
      <c r="K33" s="108">
        <f t="shared" si="17"/>
        <v>222</v>
      </c>
      <c r="L33" s="108">
        <f t="shared" si="17"/>
        <v>0</v>
      </c>
      <c r="M33" s="108">
        <f t="shared" si="17"/>
        <v>222</v>
      </c>
      <c r="N33" s="108">
        <f t="shared" si="17"/>
        <v>0</v>
      </c>
      <c r="O33" s="103">
        <f aca="true" t="shared" si="18" ref="O33:O38">M33/G33*100</f>
        <v>25.5</v>
      </c>
      <c r="P33" s="103">
        <f aca="true" t="shared" si="19" ref="P33:P38">M33/K33*100</f>
        <v>100</v>
      </c>
    </row>
    <row r="34" spans="1:16" ht="15.75">
      <c r="A34" s="100" t="s">
        <v>78</v>
      </c>
      <c r="B34" s="101">
        <v>923</v>
      </c>
      <c r="C34" s="102" t="s">
        <v>77</v>
      </c>
      <c r="D34" s="102" t="s">
        <v>122</v>
      </c>
      <c r="E34" s="105" t="s">
        <v>79</v>
      </c>
      <c r="F34" s="102"/>
      <c r="G34" s="105">
        <f t="shared" si="17"/>
        <v>870</v>
      </c>
      <c r="H34" s="105">
        <f t="shared" si="17"/>
        <v>0</v>
      </c>
      <c r="I34" s="105">
        <f t="shared" si="17"/>
        <v>870</v>
      </c>
      <c r="J34" s="105">
        <f t="shared" si="17"/>
        <v>0</v>
      </c>
      <c r="K34" s="105">
        <f t="shared" si="17"/>
        <v>222</v>
      </c>
      <c r="L34" s="105">
        <f t="shared" si="17"/>
        <v>0</v>
      </c>
      <c r="M34" s="105">
        <f t="shared" si="17"/>
        <v>222</v>
      </c>
      <c r="N34" s="105">
        <f t="shared" si="17"/>
        <v>0</v>
      </c>
      <c r="O34" s="103">
        <f t="shared" si="18"/>
        <v>25.5</v>
      </c>
      <c r="P34" s="103">
        <f t="shared" si="19"/>
        <v>100</v>
      </c>
    </row>
    <row r="35" spans="1:16" ht="31.5">
      <c r="A35" s="100" t="s">
        <v>94</v>
      </c>
      <c r="B35" s="101">
        <v>923</v>
      </c>
      <c r="C35" s="102" t="s">
        <v>77</v>
      </c>
      <c r="D35" s="102" t="s">
        <v>122</v>
      </c>
      <c r="E35" s="105" t="s">
        <v>96</v>
      </c>
      <c r="F35" s="102"/>
      <c r="G35" s="105">
        <f t="shared" si="17"/>
        <v>870</v>
      </c>
      <c r="H35" s="105">
        <f t="shared" si="17"/>
        <v>0</v>
      </c>
      <c r="I35" s="105">
        <f t="shared" si="17"/>
        <v>870</v>
      </c>
      <c r="J35" s="105">
        <f t="shared" si="17"/>
        <v>0</v>
      </c>
      <c r="K35" s="105">
        <f t="shared" si="17"/>
        <v>222</v>
      </c>
      <c r="L35" s="105">
        <f t="shared" si="17"/>
        <v>0</v>
      </c>
      <c r="M35" s="105">
        <f t="shared" si="17"/>
        <v>222</v>
      </c>
      <c r="N35" s="105">
        <f t="shared" si="17"/>
        <v>0</v>
      </c>
      <c r="O35" s="103">
        <f t="shared" si="18"/>
        <v>25.5</v>
      </c>
      <c r="P35" s="103">
        <f t="shared" si="19"/>
        <v>100</v>
      </c>
    </row>
    <row r="36" spans="1:16" ht="15.75">
      <c r="A36" s="100" t="s">
        <v>0</v>
      </c>
      <c r="B36" s="101">
        <v>923</v>
      </c>
      <c r="C36" s="102" t="s">
        <v>77</v>
      </c>
      <c r="D36" s="102" t="s">
        <v>122</v>
      </c>
      <c r="E36" s="103" t="s">
        <v>1</v>
      </c>
      <c r="F36" s="102"/>
      <c r="G36" s="105">
        <f t="shared" si="17"/>
        <v>870</v>
      </c>
      <c r="H36" s="105">
        <f t="shared" si="17"/>
        <v>0</v>
      </c>
      <c r="I36" s="105">
        <f t="shared" si="17"/>
        <v>870</v>
      </c>
      <c r="J36" s="105">
        <f t="shared" si="17"/>
        <v>0</v>
      </c>
      <c r="K36" s="105">
        <f t="shared" si="17"/>
        <v>222</v>
      </c>
      <c r="L36" s="105">
        <f t="shared" si="17"/>
        <v>0</v>
      </c>
      <c r="M36" s="105">
        <f t="shared" si="17"/>
        <v>222</v>
      </c>
      <c r="N36" s="105">
        <f t="shared" si="17"/>
        <v>0</v>
      </c>
      <c r="O36" s="103">
        <f t="shared" si="18"/>
        <v>25.5</v>
      </c>
      <c r="P36" s="103">
        <f t="shared" si="19"/>
        <v>100</v>
      </c>
    </row>
    <row r="37" spans="1:16" ht="47.25">
      <c r="A37" s="100" t="s">
        <v>84</v>
      </c>
      <c r="B37" s="101">
        <v>923</v>
      </c>
      <c r="C37" s="102" t="s">
        <v>77</v>
      </c>
      <c r="D37" s="102" t="s">
        <v>122</v>
      </c>
      <c r="E37" s="103" t="s">
        <v>1</v>
      </c>
      <c r="F37" s="102" t="s">
        <v>85</v>
      </c>
      <c r="G37" s="105">
        <f t="shared" si="17"/>
        <v>870</v>
      </c>
      <c r="H37" s="105">
        <f t="shared" si="17"/>
        <v>0</v>
      </c>
      <c r="I37" s="105">
        <f t="shared" si="17"/>
        <v>870</v>
      </c>
      <c r="J37" s="105">
        <f t="shared" si="17"/>
        <v>0</v>
      </c>
      <c r="K37" s="105">
        <f t="shared" si="17"/>
        <v>222</v>
      </c>
      <c r="L37" s="105">
        <f t="shared" si="17"/>
        <v>0</v>
      </c>
      <c r="M37" s="105">
        <f t="shared" si="17"/>
        <v>222</v>
      </c>
      <c r="N37" s="105">
        <f t="shared" si="17"/>
        <v>0</v>
      </c>
      <c r="O37" s="103">
        <f t="shared" si="18"/>
        <v>25.5</v>
      </c>
      <c r="P37" s="103">
        <f t="shared" si="19"/>
        <v>100</v>
      </c>
    </row>
    <row r="38" spans="1:16" ht="47.25">
      <c r="A38" s="100" t="s">
        <v>86</v>
      </c>
      <c r="B38" s="101">
        <v>923</v>
      </c>
      <c r="C38" s="102" t="s">
        <v>77</v>
      </c>
      <c r="D38" s="102" t="s">
        <v>122</v>
      </c>
      <c r="E38" s="103" t="s">
        <v>1</v>
      </c>
      <c r="F38" s="102" t="s">
        <v>87</v>
      </c>
      <c r="G38" s="105">
        <v>870</v>
      </c>
      <c r="H38" s="105"/>
      <c r="I38" s="105">
        <v>870</v>
      </c>
      <c r="J38" s="105"/>
      <c r="K38" s="105">
        <v>222</v>
      </c>
      <c r="L38" s="105"/>
      <c r="M38" s="105">
        <v>222</v>
      </c>
      <c r="N38" s="105"/>
      <c r="O38" s="103">
        <f t="shared" si="18"/>
        <v>25.5</v>
      </c>
      <c r="P38" s="103">
        <f t="shared" si="19"/>
        <v>100</v>
      </c>
    </row>
    <row r="39" spans="1:16" ht="15.75">
      <c r="A39" s="106" t="s">
        <v>92</v>
      </c>
      <c r="B39" s="98">
        <v>923</v>
      </c>
      <c r="C39" s="99" t="s">
        <v>77</v>
      </c>
      <c r="D39" s="99" t="s">
        <v>93</v>
      </c>
      <c r="E39" s="107"/>
      <c r="F39" s="99"/>
      <c r="G39" s="108">
        <f>G40+G50+G45+G114</f>
        <v>179838</v>
      </c>
      <c r="H39" s="108">
        <f>H40+H50+H45+H114</f>
        <v>8959</v>
      </c>
      <c r="I39" s="108">
        <f aca="true" t="shared" si="20" ref="I39:N39">I40+I50+I45+I114</f>
        <v>179838</v>
      </c>
      <c r="J39" s="108">
        <f t="shared" si="20"/>
        <v>8959</v>
      </c>
      <c r="K39" s="108">
        <f t="shared" si="20"/>
        <v>35255</v>
      </c>
      <c r="L39" s="108">
        <f t="shared" si="20"/>
        <v>971</v>
      </c>
      <c r="M39" s="108">
        <f t="shared" si="20"/>
        <v>34269</v>
      </c>
      <c r="N39" s="108">
        <f t="shared" si="20"/>
        <v>930</v>
      </c>
      <c r="O39" s="107">
        <f>M39/G39*100</f>
        <v>19.1</v>
      </c>
      <c r="P39" s="107">
        <f aca="true" t="shared" si="21" ref="P39:P44">M39/K39*100</f>
        <v>97.2</v>
      </c>
    </row>
    <row r="40" spans="1:16" ht="94.5">
      <c r="A40" s="100" t="s">
        <v>158</v>
      </c>
      <c r="B40" s="101">
        <v>923</v>
      </c>
      <c r="C40" s="102" t="s">
        <v>77</v>
      </c>
      <c r="D40" s="102" t="s">
        <v>93</v>
      </c>
      <c r="E40" s="103" t="s">
        <v>159</v>
      </c>
      <c r="F40" s="102"/>
      <c r="G40" s="104">
        <f aca="true" t="shared" si="22" ref="G40:N43">G41</f>
        <v>570</v>
      </c>
      <c r="H40" s="104">
        <f t="shared" si="22"/>
        <v>0</v>
      </c>
      <c r="I40" s="104">
        <f t="shared" si="22"/>
        <v>570</v>
      </c>
      <c r="J40" s="104">
        <f t="shared" si="22"/>
        <v>0</v>
      </c>
      <c r="K40" s="104">
        <f>K41</f>
        <v>0</v>
      </c>
      <c r="L40" s="104">
        <f t="shared" si="22"/>
        <v>0</v>
      </c>
      <c r="M40" s="104">
        <f t="shared" si="22"/>
        <v>0</v>
      </c>
      <c r="N40" s="104">
        <f t="shared" si="22"/>
        <v>0</v>
      </c>
      <c r="O40" s="103">
        <f>M40/G40*100</f>
        <v>0</v>
      </c>
      <c r="P40" s="133" t="e">
        <f t="shared" si="21"/>
        <v>#DIV/0!</v>
      </c>
    </row>
    <row r="41" spans="1:16" ht="31.5">
      <c r="A41" s="100" t="s">
        <v>94</v>
      </c>
      <c r="B41" s="101">
        <v>923</v>
      </c>
      <c r="C41" s="102" t="s">
        <v>77</v>
      </c>
      <c r="D41" s="102" t="s">
        <v>93</v>
      </c>
      <c r="E41" s="103" t="s">
        <v>160</v>
      </c>
      <c r="F41" s="102"/>
      <c r="G41" s="104">
        <f t="shared" si="22"/>
        <v>570</v>
      </c>
      <c r="H41" s="104">
        <f t="shared" si="22"/>
        <v>0</v>
      </c>
      <c r="I41" s="104">
        <f t="shared" si="22"/>
        <v>570</v>
      </c>
      <c r="J41" s="104">
        <f t="shared" si="22"/>
        <v>0</v>
      </c>
      <c r="K41" s="104">
        <f t="shared" si="22"/>
        <v>0</v>
      </c>
      <c r="L41" s="104">
        <f t="shared" si="22"/>
        <v>0</v>
      </c>
      <c r="M41" s="104">
        <f t="shared" si="22"/>
        <v>0</v>
      </c>
      <c r="N41" s="104">
        <f t="shared" si="22"/>
        <v>0</v>
      </c>
      <c r="O41" s="103">
        <f>M41/G41*100</f>
        <v>0</v>
      </c>
      <c r="P41" s="133" t="e">
        <f t="shared" si="21"/>
        <v>#DIV/0!</v>
      </c>
    </row>
    <row r="42" spans="1:16" ht="31.5">
      <c r="A42" s="100" t="s">
        <v>97</v>
      </c>
      <c r="B42" s="101">
        <v>923</v>
      </c>
      <c r="C42" s="102" t="s">
        <v>77</v>
      </c>
      <c r="D42" s="102" t="s">
        <v>93</v>
      </c>
      <c r="E42" s="103" t="s">
        <v>161</v>
      </c>
      <c r="F42" s="102"/>
      <c r="G42" s="104">
        <f t="shared" si="22"/>
        <v>570</v>
      </c>
      <c r="H42" s="104">
        <f t="shared" si="22"/>
        <v>0</v>
      </c>
      <c r="I42" s="104">
        <f t="shared" si="22"/>
        <v>570</v>
      </c>
      <c r="J42" s="104">
        <f t="shared" si="22"/>
        <v>0</v>
      </c>
      <c r="K42" s="104">
        <f t="shared" si="22"/>
        <v>0</v>
      </c>
      <c r="L42" s="104">
        <f t="shared" si="22"/>
        <v>0</v>
      </c>
      <c r="M42" s="104">
        <f t="shared" si="22"/>
        <v>0</v>
      </c>
      <c r="N42" s="104">
        <f t="shared" si="22"/>
        <v>0</v>
      </c>
      <c r="O42" s="103">
        <f>M42/G42*100</f>
        <v>0</v>
      </c>
      <c r="P42" s="133" t="e">
        <f t="shared" si="21"/>
        <v>#DIV/0!</v>
      </c>
    </row>
    <row r="43" spans="1:16" ht="47.25">
      <c r="A43" s="100" t="s">
        <v>84</v>
      </c>
      <c r="B43" s="101">
        <v>923</v>
      </c>
      <c r="C43" s="102" t="s">
        <v>77</v>
      </c>
      <c r="D43" s="102" t="s">
        <v>93</v>
      </c>
      <c r="E43" s="103" t="s">
        <v>161</v>
      </c>
      <c r="F43" s="102" t="s">
        <v>85</v>
      </c>
      <c r="G43" s="105">
        <f t="shared" si="22"/>
        <v>570</v>
      </c>
      <c r="H43" s="105">
        <f t="shared" si="22"/>
        <v>0</v>
      </c>
      <c r="I43" s="105">
        <f t="shared" si="22"/>
        <v>570</v>
      </c>
      <c r="J43" s="105">
        <f t="shared" si="22"/>
        <v>0</v>
      </c>
      <c r="K43" s="105">
        <f t="shared" si="22"/>
        <v>0</v>
      </c>
      <c r="L43" s="105">
        <f t="shared" si="22"/>
        <v>0</v>
      </c>
      <c r="M43" s="105">
        <f t="shared" si="22"/>
        <v>0</v>
      </c>
      <c r="N43" s="105">
        <f t="shared" si="22"/>
        <v>0</v>
      </c>
      <c r="O43" s="103">
        <f>M43/G43*100</f>
        <v>0</v>
      </c>
      <c r="P43" s="133" t="e">
        <f t="shared" si="21"/>
        <v>#DIV/0!</v>
      </c>
    </row>
    <row r="44" spans="1:16" ht="47.25">
      <c r="A44" s="100" t="s">
        <v>86</v>
      </c>
      <c r="B44" s="101">
        <v>923</v>
      </c>
      <c r="C44" s="102" t="s">
        <v>77</v>
      </c>
      <c r="D44" s="102" t="s">
        <v>93</v>
      </c>
      <c r="E44" s="103" t="s">
        <v>161</v>
      </c>
      <c r="F44" s="102" t="s">
        <v>87</v>
      </c>
      <c r="G44" s="105">
        <v>570</v>
      </c>
      <c r="H44" s="105"/>
      <c r="I44" s="105">
        <v>570</v>
      </c>
      <c r="J44" s="105"/>
      <c r="K44" s="105"/>
      <c r="L44" s="105"/>
      <c r="M44" s="105"/>
      <c r="N44" s="105"/>
      <c r="O44" s="103">
        <f aca="true" t="shared" si="23" ref="O44:O49">M44/G44*100</f>
        <v>0</v>
      </c>
      <c r="P44" s="133" t="e">
        <f t="shared" si="21"/>
        <v>#DIV/0!</v>
      </c>
    </row>
    <row r="45" spans="1:16" ht="47.25">
      <c r="A45" s="100" t="s">
        <v>157</v>
      </c>
      <c r="B45" s="101">
        <v>923</v>
      </c>
      <c r="C45" s="102" t="s">
        <v>77</v>
      </c>
      <c r="D45" s="102" t="s">
        <v>93</v>
      </c>
      <c r="E45" s="103" t="s">
        <v>3</v>
      </c>
      <c r="F45" s="102"/>
      <c r="G45" s="105">
        <f aca="true" t="shared" si="24" ref="G45:N48">G46</f>
        <v>91</v>
      </c>
      <c r="H45" s="105">
        <f t="shared" si="24"/>
        <v>0</v>
      </c>
      <c r="I45" s="105">
        <f t="shared" si="24"/>
        <v>91</v>
      </c>
      <c r="J45" s="105">
        <f t="shared" si="24"/>
        <v>0</v>
      </c>
      <c r="K45" s="105">
        <f t="shared" si="24"/>
        <v>0</v>
      </c>
      <c r="L45" s="105">
        <f t="shared" si="24"/>
        <v>0</v>
      </c>
      <c r="M45" s="105">
        <f t="shared" si="24"/>
        <v>0</v>
      </c>
      <c r="N45" s="105">
        <f t="shared" si="24"/>
        <v>0</v>
      </c>
      <c r="O45" s="103">
        <f t="shared" si="23"/>
        <v>0</v>
      </c>
      <c r="P45" s="133" t="e">
        <f aca="true" t="shared" si="25" ref="P45:P56">M45/K45*100</f>
        <v>#DIV/0!</v>
      </c>
    </row>
    <row r="46" spans="1:16" ht="31.5">
      <c r="A46" s="100" t="s">
        <v>94</v>
      </c>
      <c r="B46" s="101">
        <v>923</v>
      </c>
      <c r="C46" s="102" t="s">
        <v>77</v>
      </c>
      <c r="D46" s="102" t="s">
        <v>93</v>
      </c>
      <c r="E46" s="103" t="s">
        <v>4</v>
      </c>
      <c r="F46" s="102"/>
      <c r="G46" s="105">
        <f t="shared" si="24"/>
        <v>91</v>
      </c>
      <c r="H46" s="105">
        <f t="shared" si="24"/>
        <v>0</v>
      </c>
      <c r="I46" s="105">
        <f t="shared" si="24"/>
        <v>91</v>
      </c>
      <c r="J46" s="105">
        <f t="shared" si="24"/>
        <v>0</v>
      </c>
      <c r="K46" s="105">
        <f t="shared" si="24"/>
        <v>0</v>
      </c>
      <c r="L46" s="105">
        <f t="shared" si="24"/>
        <v>0</v>
      </c>
      <c r="M46" s="105">
        <f t="shared" si="24"/>
        <v>0</v>
      </c>
      <c r="N46" s="105">
        <f t="shared" si="24"/>
        <v>0</v>
      </c>
      <c r="O46" s="103">
        <f t="shared" si="23"/>
        <v>0</v>
      </c>
      <c r="P46" s="133" t="e">
        <f t="shared" si="25"/>
        <v>#DIV/0!</v>
      </c>
    </row>
    <row r="47" spans="1:16" ht="31.5">
      <c r="A47" s="100" t="s">
        <v>97</v>
      </c>
      <c r="B47" s="101">
        <v>923</v>
      </c>
      <c r="C47" s="102" t="s">
        <v>77</v>
      </c>
      <c r="D47" s="102" t="s">
        <v>93</v>
      </c>
      <c r="E47" s="103" t="s">
        <v>5</v>
      </c>
      <c r="F47" s="102"/>
      <c r="G47" s="105">
        <f t="shared" si="24"/>
        <v>91</v>
      </c>
      <c r="H47" s="105">
        <f t="shared" si="24"/>
        <v>0</v>
      </c>
      <c r="I47" s="105">
        <f t="shared" si="24"/>
        <v>91</v>
      </c>
      <c r="J47" s="105">
        <f t="shared" si="24"/>
        <v>0</v>
      </c>
      <c r="K47" s="105">
        <f t="shared" si="24"/>
        <v>0</v>
      </c>
      <c r="L47" s="105">
        <f t="shared" si="24"/>
        <v>0</v>
      </c>
      <c r="M47" s="105">
        <f t="shared" si="24"/>
        <v>0</v>
      </c>
      <c r="N47" s="105">
        <f t="shared" si="24"/>
        <v>0</v>
      </c>
      <c r="O47" s="103">
        <f t="shared" si="23"/>
        <v>0</v>
      </c>
      <c r="P47" s="133" t="e">
        <f t="shared" si="25"/>
        <v>#DIV/0!</v>
      </c>
    </row>
    <row r="48" spans="1:16" ht="47.25">
      <c r="A48" s="100" t="s">
        <v>84</v>
      </c>
      <c r="B48" s="101">
        <v>923</v>
      </c>
      <c r="C48" s="102" t="s">
        <v>77</v>
      </c>
      <c r="D48" s="102" t="s">
        <v>93</v>
      </c>
      <c r="E48" s="103" t="s">
        <v>5</v>
      </c>
      <c r="F48" s="102" t="s">
        <v>85</v>
      </c>
      <c r="G48" s="105">
        <f t="shared" si="24"/>
        <v>91</v>
      </c>
      <c r="H48" s="105">
        <f t="shared" si="24"/>
        <v>0</v>
      </c>
      <c r="I48" s="105">
        <f t="shared" si="24"/>
        <v>91</v>
      </c>
      <c r="J48" s="105">
        <f t="shared" si="24"/>
        <v>0</v>
      </c>
      <c r="K48" s="105">
        <f t="shared" si="24"/>
        <v>0</v>
      </c>
      <c r="L48" s="105">
        <f t="shared" si="24"/>
        <v>0</v>
      </c>
      <c r="M48" s="105">
        <f t="shared" si="24"/>
        <v>0</v>
      </c>
      <c r="N48" s="105">
        <f t="shared" si="24"/>
        <v>0</v>
      </c>
      <c r="O48" s="103">
        <f t="shared" si="23"/>
        <v>0</v>
      </c>
      <c r="P48" s="133" t="e">
        <f t="shared" si="25"/>
        <v>#DIV/0!</v>
      </c>
    </row>
    <row r="49" spans="1:16" ht="47.25">
      <c r="A49" s="100" t="s">
        <v>86</v>
      </c>
      <c r="B49" s="101">
        <v>923</v>
      </c>
      <c r="C49" s="102" t="s">
        <v>77</v>
      </c>
      <c r="D49" s="102" t="s">
        <v>93</v>
      </c>
      <c r="E49" s="103" t="s">
        <v>5</v>
      </c>
      <c r="F49" s="102" t="s">
        <v>87</v>
      </c>
      <c r="G49" s="105">
        <v>91</v>
      </c>
      <c r="H49" s="105"/>
      <c r="I49" s="105">
        <v>91</v>
      </c>
      <c r="J49" s="105"/>
      <c r="K49" s="105"/>
      <c r="L49" s="105"/>
      <c r="M49" s="105"/>
      <c r="N49" s="105"/>
      <c r="O49" s="103">
        <f t="shared" si="23"/>
        <v>0</v>
      </c>
      <c r="P49" s="133" t="e">
        <f t="shared" si="25"/>
        <v>#DIV/0!</v>
      </c>
    </row>
    <row r="50" spans="1:16" ht="47.25">
      <c r="A50" s="100" t="s">
        <v>155</v>
      </c>
      <c r="B50" s="101">
        <v>923</v>
      </c>
      <c r="C50" s="102" t="s">
        <v>77</v>
      </c>
      <c r="D50" s="102" t="s">
        <v>93</v>
      </c>
      <c r="E50" s="103" t="s">
        <v>99</v>
      </c>
      <c r="F50" s="102"/>
      <c r="G50" s="104">
        <f>G51+G59+G75+G109</f>
        <v>175624</v>
      </c>
      <c r="H50" s="104">
        <f>H75</f>
        <v>5406</v>
      </c>
      <c r="I50" s="104">
        <f>I51+I59+I75+I109</f>
        <v>175624</v>
      </c>
      <c r="J50" s="104">
        <f>J75</f>
        <v>5406</v>
      </c>
      <c r="K50" s="104">
        <f>K51+K59+K75+K109</f>
        <v>35255</v>
      </c>
      <c r="L50" s="104">
        <f>L75</f>
        <v>971</v>
      </c>
      <c r="M50" s="104">
        <f>M51+M59+M75+M109</f>
        <v>34269</v>
      </c>
      <c r="N50" s="104">
        <f>N75</f>
        <v>930</v>
      </c>
      <c r="O50" s="103">
        <f aca="true" t="shared" si="26" ref="O50:O56">M50/G50*100</f>
        <v>19.5</v>
      </c>
      <c r="P50" s="103">
        <f t="shared" si="25"/>
        <v>97.2</v>
      </c>
    </row>
    <row r="51" spans="1:16" ht="31.5">
      <c r="A51" s="100" t="s">
        <v>94</v>
      </c>
      <c r="B51" s="101">
        <v>923</v>
      </c>
      <c r="C51" s="102" t="s">
        <v>77</v>
      </c>
      <c r="D51" s="102" t="s">
        <v>93</v>
      </c>
      <c r="E51" s="103" t="s">
        <v>195</v>
      </c>
      <c r="F51" s="102"/>
      <c r="G51" s="104">
        <f aca="true" t="shared" si="27" ref="G51:N51">G52</f>
        <v>2637</v>
      </c>
      <c r="H51" s="104">
        <f t="shared" si="27"/>
        <v>0</v>
      </c>
      <c r="I51" s="104">
        <f t="shared" si="27"/>
        <v>2637</v>
      </c>
      <c r="J51" s="104">
        <f t="shared" si="27"/>
        <v>0</v>
      </c>
      <c r="K51" s="104">
        <f t="shared" si="27"/>
        <v>8</v>
      </c>
      <c r="L51" s="104">
        <f t="shared" si="27"/>
        <v>0</v>
      </c>
      <c r="M51" s="104">
        <f t="shared" si="27"/>
        <v>0</v>
      </c>
      <c r="N51" s="104">
        <f t="shared" si="27"/>
        <v>0</v>
      </c>
      <c r="O51" s="103">
        <f t="shared" si="26"/>
        <v>0</v>
      </c>
      <c r="P51" s="103">
        <f t="shared" si="25"/>
        <v>0</v>
      </c>
    </row>
    <row r="52" spans="1:16" ht="31.5">
      <c r="A52" s="100" t="s">
        <v>97</v>
      </c>
      <c r="B52" s="101">
        <v>923</v>
      </c>
      <c r="C52" s="102" t="s">
        <v>77</v>
      </c>
      <c r="D52" s="102" t="s">
        <v>93</v>
      </c>
      <c r="E52" s="103" t="s">
        <v>196</v>
      </c>
      <c r="F52" s="102"/>
      <c r="G52" s="104">
        <f aca="true" t="shared" si="28" ref="G52:N52">G53+G55+G57</f>
        <v>2637</v>
      </c>
      <c r="H52" s="104">
        <f t="shared" si="28"/>
        <v>0</v>
      </c>
      <c r="I52" s="104">
        <f t="shared" si="28"/>
        <v>2637</v>
      </c>
      <c r="J52" s="104">
        <f t="shared" si="28"/>
        <v>0</v>
      </c>
      <c r="K52" s="104">
        <f t="shared" si="28"/>
        <v>8</v>
      </c>
      <c r="L52" s="104">
        <f t="shared" si="28"/>
        <v>0</v>
      </c>
      <c r="M52" s="104">
        <f t="shared" si="28"/>
        <v>0</v>
      </c>
      <c r="N52" s="104">
        <f t="shared" si="28"/>
        <v>0</v>
      </c>
      <c r="O52" s="103">
        <f t="shared" si="26"/>
        <v>0</v>
      </c>
      <c r="P52" s="103">
        <f t="shared" si="25"/>
        <v>0</v>
      </c>
    </row>
    <row r="53" spans="1:16" ht="47.25">
      <c r="A53" s="100" t="s">
        <v>84</v>
      </c>
      <c r="B53" s="101">
        <v>923</v>
      </c>
      <c r="C53" s="102" t="s">
        <v>77</v>
      </c>
      <c r="D53" s="102" t="s">
        <v>93</v>
      </c>
      <c r="E53" s="103" t="s">
        <v>196</v>
      </c>
      <c r="F53" s="102" t="s">
        <v>85</v>
      </c>
      <c r="G53" s="105">
        <f aca="true" t="shared" si="29" ref="G53:N53">G54</f>
        <v>1017</v>
      </c>
      <c r="H53" s="105">
        <f t="shared" si="29"/>
        <v>0</v>
      </c>
      <c r="I53" s="105">
        <f t="shared" si="29"/>
        <v>1017</v>
      </c>
      <c r="J53" s="105">
        <f t="shared" si="29"/>
        <v>0</v>
      </c>
      <c r="K53" s="105">
        <f t="shared" si="29"/>
        <v>8</v>
      </c>
      <c r="L53" s="105">
        <f t="shared" si="29"/>
        <v>0</v>
      </c>
      <c r="M53" s="105">
        <f t="shared" si="29"/>
        <v>0</v>
      </c>
      <c r="N53" s="105">
        <f t="shared" si="29"/>
        <v>0</v>
      </c>
      <c r="O53" s="103">
        <f t="shared" si="26"/>
        <v>0</v>
      </c>
      <c r="P53" s="103">
        <f t="shared" si="25"/>
        <v>0</v>
      </c>
    </row>
    <row r="54" spans="1:16" ht="47.25">
      <c r="A54" s="100" t="s">
        <v>86</v>
      </c>
      <c r="B54" s="101">
        <v>923</v>
      </c>
      <c r="C54" s="102" t="s">
        <v>77</v>
      </c>
      <c r="D54" s="102" t="s">
        <v>93</v>
      </c>
      <c r="E54" s="103" t="s">
        <v>196</v>
      </c>
      <c r="F54" s="102" t="s">
        <v>87</v>
      </c>
      <c r="G54" s="105">
        <v>1017</v>
      </c>
      <c r="H54" s="105"/>
      <c r="I54" s="105">
        <v>1017</v>
      </c>
      <c r="J54" s="105"/>
      <c r="K54" s="105">
        <v>8</v>
      </c>
      <c r="L54" s="105"/>
      <c r="M54" s="105"/>
      <c r="N54" s="105"/>
      <c r="O54" s="103">
        <f t="shared" si="26"/>
        <v>0</v>
      </c>
      <c r="P54" s="103">
        <f t="shared" si="25"/>
        <v>0</v>
      </c>
    </row>
    <row r="55" spans="1:16" ht="31.5">
      <c r="A55" s="100" t="s">
        <v>104</v>
      </c>
      <c r="B55" s="101">
        <v>923</v>
      </c>
      <c r="C55" s="102" t="s">
        <v>77</v>
      </c>
      <c r="D55" s="102" t="s">
        <v>93</v>
      </c>
      <c r="E55" s="103" t="s">
        <v>196</v>
      </c>
      <c r="F55" s="102" t="s">
        <v>105</v>
      </c>
      <c r="G55" s="105">
        <f aca="true" t="shared" si="30" ref="G55:N55">G56</f>
        <v>124</v>
      </c>
      <c r="H55" s="105">
        <f t="shared" si="30"/>
        <v>0</v>
      </c>
      <c r="I55" s="105">
        <f t="shared" si="30"/>
        <v>124</v>
      </c>
      <c r="J55" s="105">
        <f t="shared" si="30"/>
        <v>0</v>
      </c>
      <c r="K55" s="105">
        <f t="shared" si="30"/>
        <v>0</v>
      </c>
      <c r="L55" s="105">
        <f t="shared" si="30"/>
        <v>0</v>
      </c>
      <c r="M55" s="105">
        <f t="shared" si="30"/>
        <v>0</v>
      </c>
      <c r="N55" s="105">
        <f t="shared" si="30"/>
        <v>0</v>
      </c>
      <c r="O55" s="103">
        <f t="shared" si="26"/>
        <v>0</v>
      </c>
      <c r="P55" s="133" t="e">
        <f t="shared" si="25"/>
        <v>#DIV/0!</v>
      </c>
    </row>
    <row r="56" spans="1:16" ht="15.75">
      <c r="A56" s="100" t="s">
        <v>6</v>
      </c>
      <c r="B56" s="101">
        <v>923</v>
      </c>
      <c r="C56" s="102" t="s">
        <v>77</v>
      </c>
      <c r="D56" s="102" t="s">
        <v>93</v>
      </c>
      <c r="E56" s="103" t="s">
        <v>196</v>
      </c>
      <c r="F56" s="102" t="s">
        <v>73</v>
      </c>
      <c r="G56" s="105">
        <v>124</v>
      </c>
      <c r="H56" s="105"/>
      <c r="I56" s="105">
        <v>124</v>
      </c>
      <c r="J56" s="105"/>
      <c r="K56" s="105"/>
      <c r="L56" s="105"/>
      <c r="M56" s="105"/>
      <c r="N56" s="105"/>
      <c r="O56" s="103">
        <f t="shared" si="26"/>
        <v>0</v>
      </c>
      <c r="P56" s="133" t="e">
        <f t="shared" si="25"/>
        <v>#DIV/0!</v>
      </c>
    </row>
    <row r="57" spans="1:16" ht="15.75">
      <c r="A57" s="100" t="s">
        <v>88</v>
      </c>
      <c r="B57" s="101">
        <v>923</v>
      </c>
      <c r="C57" s="102" t="s">
        <v>77</v>
      </c>
      <c r="D57" s="102" t="s">
        <v>93</v>
      </c>
      <c r="E57" s="103" t="s">
        <v>196</v>
      </c>
      <c r="F57" s="102" t="s">
        <v>89</v>
      </c>
      <c r="G57" s="105">
        <f aca="true" t="shared" si="31" ref="G57:N57">G58</f>
        <v>1496</v>
      </c>
      <c r="H57" s="105">
        <f t="shared" si="31"/>
        <v>0</v>
      </c>
      <c r="I57" s="105">
        <f t="shared" si="31"/>
        <v>1496</v>
      </c>
      <c r="J57" s="105">
        <f t="shared" si="31"/>
        <v>0</v>
      </c>
      <c r="K57" s="105">
        <f t="shared" si="31"/>
        <v>0</v>
      </c>
      <c r="L57" s="105">
        <f t="shared" si="31"/>
        <v>0</v>
      </c>
      <c r="M57" s="105">
        <f t="shared" si="31"/>
        <v>0</v>
      </c>
      <c r="N57" s="105">
        <f t="shared" si="31"/>
        <v>0</v>
      </c>
      <c r="O57" s="103">
        <f aca="true" t="shared" si="32" ref="O57:O88">M57/G57*100</f>
        <v>0</v>
      </c>
      <c r="P57" s="133" t="e">
        <f aca="true" t="shared" si="33" ref="P57:P88">M57/K57*100</f>
        <v>#DIV/0!</v>
      </c>
    </row>
    <row r="58" spans="1:16" ht="15.75">
      <c r="A58" s="100" t="s">
        <v>64</v>
      </c>
      <c r="B58" s="101">
        <v>923</v>
      </c>
      <c r="C58" s="102" t="s">
        <v>77</v>
      </c>
      <c r="D58" s="102" t="s">
        <v>93</v>
      </c>
      <c r="E58" s="103" t="s">
        <v>196</v>
      </c>
      <c r="F58" s="102" t="s">
        <v>91</v>
      </c>
      <c r="G58" s="109">
        <v>1496</v>
      </c>
      <c r="H58" s="109"/>
      <c r="I58" s="109">
        <v>1496</v>
      </c>
      <c r="J58" s="105"/>
      <c r="K58" s="105"/>
      <c r="L58" s="105"/>
      <c r="M58" s="105"/>
      <c r="N58" s="105"/>
      <c r="O58" s="103">
        <f t="shared" si="32"/>
        <v>0</v>
      </c>
      <c r="P58" s="133" t="e">
        <f t="shared" si="33"/>
        <v>#DIV/0!</v>
      </c>
    </row>
    <row r="59" spans="1:16" ht="31.5">
      <c r="A59" s="100" t="s">
        <v>121</v>
      </c>
      <c r="B59" s="101">
        <v>923</v>
      </c>
      <c r="C59" s="102" t="s">
        <v>77</v>
      </c>
      <c r="D59" s="102" t="s">
        <v>93</v>
      </c>
      <c r="E59" s="103" t="s">
        <v>197</v>
      </c>
      <c r="F59" s="102"/>
      <c r="G59" s="105">
        <f>G67+G60</f>
        <v>167051</v>
      </c>
      <c r="H59" s="105">
        <f aca="true" t="shared" si="34" ref="H59:N59">H67+H60</f>
        <v>0</v>
      </c>
      <c r="I59" s="109">
        <f t="shared" si="34"/>
        <v>167051</v>
      </c>
      <c r="J59" s="109">
        <f t="shared" si="34"/>
        <v>0</v>
      </c>
      <c r="K59" s="109">
        <f t="shared" si="34"/>
        <v>34272</v>
      </c>
      <c r="L59" s="109">
        <f t="shared" si="34"/>
        <v>0</v>
      </c>
      <c r="M59" s="105">
        <f t="shared" si="34"/>
        <v>33335</v>
      </c>
      <c r="N59" s="105">
        <f t="shared" si="34"/>
        <v>0</v>
      </c>
      <c r="O59" s="103">
        <f t="shared" si="32"/>
        <v>20</v>
      </c>
      <c r="P59" s="103">
        <f t="shared" si="33"/>
        <v>97.3</v>
      </c>
    </row>
    <row r="60" spans="1:16" ht="47.25">
      <c r="A60" s="100" t="s">
        <v>7</v>
      </c>
      <c r="B60" s="101">
        <v>923</v>
      </c>
      <c r="C60" s="102" t="s">
        <v>77</v>
      </c>
      <c r="D60" s="102" t="s">
        <v>93</v>
      </c>
      <c r="E60" s="103" t="s">
        <v>198</v>
      </c>
      <c r="F60" s="102"/>
      <c r="G60" s="105">
        <f aca="true" t="shared" si="35" ref="G60:N60">G61+G63+G65</f>
        <v>18930</v>
      </c>
      <c r="H60" s="105">
        <f t="shared" si="35"/>
        <v>0</v>
      </c>
      <c r="I60" s="109">
        <f t="shared" si="35"/>
        <v>18930</v>
      </c>
      <c r="J60" s="109">
        <f t="shared" si="35"/>
        <v>0</v>
      </c>
      <c r="K60" s="109">
        <f t="shared" si="35"/>
        <v>3697</v>
      </c>
      <c r="L60" s="109">
        <f t="shared" si="35"/>
        <v>0</v>
      </c>
      <c r="M60" s="105">
        <f t="shared" si="35"/>
        <v>3652</v>
      </c>
      <c r="N60" s="105">
        <f t="shared" si="35"/>
        <v>0</v>
      </c>
      <c r="O60" s="103">
        <f t="shared" si="32"/>
        <v>19.3</v>
      </c>
      <c r="P60" s="103">
        <f t="shared" si="33"/>
        <v>98.8</v>
      </c>
    </row>
    <row r="61" spans="1:16" ht="94.5">
      <c r="A61" s="100" t="s">
        <v>81</v>
      </c>
      <c r="B61" s="101">
        <v>923</v>
      </c>
      <c r="C61" s="102" t="s">
        <v>77</v>
      </c>
      <c r="D61" s="102" t="s">
        <v>93</v>
      </c>
      <c r="E61" s="103" t="s">
        <v>198</v>
      </c>
      <c r="F61" s="102" t="s">
        <v>82</v>
      </c>
      <c r="G61" s="105">
        <f aca="true" t="shared" si="36" ref="G61:N61">G62</f>
        <v>16545</v>
      </c>
      <c r="H61" s="105">
        <f t="shared" si="36"/>
        <v>0</v>
      </c>
      <c r="I61" s="105">
        <f t="shared" si="36"/>
        <v>16545</v>
      </c>
      <c r="J61" s="105">
        <f t="shared" si="36"/>
        <v>0</v>
      </c>
      <c r="K61" s="105">
        <f t="shared" si="36"/>
        <v>3210</v>
      </c>
      <c r="L61" s="105">
        <f t="shared" si="36"/>
        <v>0</v>
      </c>
      <c r="M61" s="109">
        <f t="shared" si="36"/>
        <v>3177</v>
      </c>
      <c r="N61" s="105">
        <f t="shared" si="36"/>
        <v>0</v>
      </c>
      <c r="O61" s="103">
        <f t="shared" si="32"/>
        <v>19.2</v>
      </c>
      <c r="P61" s="103">
        <f t="shared" si="33"/>
        <v>99</v>
      </c>
    </row>
    <row r="62" spans="1:16" ht="31.5">
      <c r="A62" s="100" t="s">
        <v>116</v>
      </c>
      <c r="B62" s="101">
        <v>923</v>
      </c>
      <c r="C62" s="102" t="s">
        <v>77</v>
      </c>
      <c r="D62" s="102" t="s">
        <v>93</v>
      </c>
      <c r="E62" s="103" t="s">
        <v>198</v>
      </c>
      <c r="F62" s="102" t="s">
        <v>117</v>
      </c>
      <c r="G62" s="105">
        <v>16545</v>
      </c>
      <c r="H62" s="105"/>
      <c r="I62" s="105">
        <v>16545</v>
      </c>
      <c r="J62" s="105"/>
      <c r="K62" s="105">
        <v>3210</v>
      </c>
      <c r="L62" s="105"/>
      <c r="M62" s="109">
        <v>3177</v>
      </c>
      <c r="N62" s="105"/>
      <c r="O62" s="103">
        <f t="shared" si="32"/>
        <v>19.2</v>
      </c>
      <c r="P62" s="103">
        <f t="shared" si="33"/>
        <v>99</v>
      </c>
    </row>
    <row r="63" spans="1:16" ht="47.25">
      <c r="A63" s="100" t="s">
        <v>84</v>
      </c>
      <c r="B63" s="101">
        <v>923</v>
      </c>
      <c r="C63" s="102" t="s">
        <v>77</v>
      </c>
      <c r="D63" s="102" t="s">
        <v>93</v>
      </c>
      <c r="E63" s="103" t="s">
        <v>198</v>
      </c>
      <c r="F63" s="102" t="s">
        <v>85</v>
      </c>
      <c r="G63" s="105">
        <f aca="true" t="shared" si="37" ref="G63:N63">G64</f>
        <v>2378</v>
      </c>
      <c r="H63" s="105">
        <f t="shared" si="37"/>
        <v>0</v>
      </c>
      <c r="I63" s="105">
        <f t="shared" si="37"/>
        <v>2378</v>
      </c>
      <c r="J63" s="105">
        <f t="shared" si="37"/>
        <v>0</v>
      </c>
      <c r="K63" s="105">
        <f t="shared" si="37"/>
        <v>487</v>
      </c>
      <c r="L63" s="105">
        <f t="shared" si="37"/>
        <v>0</v>
      </c>
      <c r="M63" s="105">
        <f t="shared" si="37"/>
        <v>475</v>
      </c>
      <c r="N63" s="105">
        <f t="shared" si="37"/>
        <v>0</v>
      </c>
      <c r="O63" s="103">
        <f t="shared" si="32"/>
        <v>20</v>
      </c>
      <c r="P63" s="103">
        <f t="shared" si="33"/>
        <v>97.5</v>
      </c>
    </row>
    <row r="64" spans="1:16" ht="47.25">
      <c r="A64" s="100" t="s">
        <v>86</v>
      </c>
      <c r="B64" s="101">
        <v>923</v>
      </c>
      <c r="C64" s="102" t="s">
        <v>77</v>
      </c>
      <c r="D64" s="102" t="s">
        <v>93</v>
      </c>
      <c r="E64" s="103" t="s">
        <v>198</v>
      </c>
      <c r="F64" s="102" t="s">
        <v>87</v>
      </c>
      <c r="G64" s="105">
        <v>2378</v>
      </c>
      <c r="H64" s="105"/>
      <c r="I64" s="105">
        <v>2378</v>
      </c>
      <c r="J64" s="105"/>
      <c r="K64" s="105">
        <f>487</f>
        <v>487</v>
      </c>
      <c r="L64" s="105"/>
      <c r="M64" s="105">
        <f>475</f>
        <v>475</v>
      </c>
      <c r="N64" s="105"/>
      <c r="O64" s="103">
        <f t="shared" si="32"/>
        <v>20</v>
      </c>
      <c r="P64" s="103">
        <f t="shared" si="33"/>
        <v>97.5</v>
      </c>
    </row>
    <row r="65" spans="1:16" ht="15.75">
      <c r="A65" s="100" t="s">
        <v>88</v>
      </c>
      <c r="B65" s="101">
        <v>923</v>
      </c>
      <c r="C65" s="102" t="s">
        <v>77</v>
      </c>
      <c r="D65" s="102" t="s">
        <v>93</v>
      </c>
      <c r="E65" s="103" t="s">
        <v>198</v>
      </c>
      <c r="F65" s="102" t="s">
        <v>89</v>
      </c>
      <c r="G65" s="105">
        <f aca="true" t="shared" si="38" ref="G65:N65">G66</f>
        <v>7</v>
      </c>
      <c r="H65" s="105">
        <f t="shared" si="38"/>
        <v>0</v>
      </c>
      <c r="I65" s="105">
        <f t="shared" si="38"/>
        <v>7</v>
      </c>
      <c r="J65" s="105">
        <f t="shared" si="38"/>
        <v>0</v>
      </c>
      <c r="K65" s="105">
        <f t="shared" si="38"/>
        <v>0</v>
      </c>
      <c r="L65" s="105">
        <f t="shared" si="38"/>
        <v>0</v>
      </c>
      <c r="M65" s="105">
        <f t="shared" si="38"/>
        <v>0</v>
      </c>
      <c r="N65" s="105">
        <f t="shared" si="38"/>
        <v>0</v>
      </c>
      <c r="O65" s="103">
        <f t="shared" si="32"/>
        <v>0</v>
      </c>
      <c r="P65" s="133" t="e">
        <f t="shared" si="33"/>
        <v>#DIV/0!</v>
      </c>
    </row>
    <row r="66" spans="1:16" ht="15.75">
      <c r="A66" s="100" t="s">
        <v>90</v>
      </c>
      <c r="B66" s="101">
        <v>923</v>
      </c>
      <c r="C66" s="102" t="s">
        <v>77</v>
      </c>
      <c r="D66" s="102" t="s">
        <v>93</v>
      </c>
      <c r="E66" s="103" t="s">
        <v>198</v>
      </c>
      <c r="F66" s="102" t="s">
        <v>91</v>
      </c>
      <c r="G66" s="105">
        <v>7</v>
      </c>
      <c r="H66" s="105"/>
      <c r="I66" s="105">
        <v>7</v>
      </c>
      <c r="J66" s="105"/>
      <c r="K66" s="105"/>
      <c r="L66" s="105"/>
      <c r="M66" s="105"/>
      <c r="N66" s="105"/>
      <c r="O66" s="103">
        <f t="shared" si="32"/>
        <v>0</v>
      </c>
      <c r="P66" s="133" t="e">
        <f t="shared" si="33"/>
        <v>#DIV/0!</v>
      </c>
    </row>
    <row r="67" spans="1:26" ht="47.25">
      <c r="A67" s="100" t="s">
        <v>8</v>
      </c>
      <c r="B67" s="101">
        <v>923</v>
      </c>
      <c r="C67" s="102" t="s">
        <v>77</v>
      </c>
      <c r="D67" s="102" t="s">
        <v>93</v>
      </c>
      <c r="E67" s="103" t="s">
        <v>199</v>
      </c>
      <c r="F67" s="102"/>
      <c r="G67" s="104">
        <f aca="true" t="shared" si="39" ref="G67:N67">G68+G70+G72</f>
        <v>148121</v>
      </c>
      <c r="H67" s="104">
        <f t="shared" si="39"/>
        <v>0</v>
      </c>
      <c r="I67" s="104">
        <f t="shared" si="39"/>
        <v>148121</v>
      </c>
      <c r="J67" s="104">
        <f t="shared" si="39"/>
        <v>0</v>
      </c>
      <c r="K67" s="104">
        <f t="shared" si="39"/>
        <v>30575</v>
      </c>
      <c r="L67" s="104">
        <f t="shared" si="39"/>
        <v>0</v>
      </c>
      <c r="M67" s="104">
        <f>M68+M70+M72</f>
        <v>29683</v>
      </c>
      <c r="N67" s="104">
        <f t="shared" si="39"/>
        <v>0</v>
      </c>
      <c r="O67" s="103">
        <f t="shared" si="32"/>
        <v>20</v>
      </c>
      <c r="P67" s="103">
        <f t="shared" si="33"/>
        <v>97.1</v>
      </c>
      <c r="R67" s="123">
        <f>G40+G67+G75-G89+G33</f>
        <v>154961</v>
      </c>
      <c r="S67" s="123">
        <f aca="true" t="shared" si="40" ref="S67:X67">H40+H67+H75-H89+H33</f>
        <v>5400</v>
      </c>
      <c r="T67" s="123">
        <f t="shared" si="40"/>
        <v>154961</v>
      </c>
      <c r="U67" s="123">
        <f t="shared" si="40"/>
        <v>5400</v>
      </c>
      <c r="V67" s="123">
        <f t="shared" si="40"/>
        <v>31768</v>
      </c>
      <c r="W67" s="123">
        <f t="shared" si="40"/>
        <v>971</v>
      </c>
      <c r="X67" s="123">
        <f t="shared" si="40"/>
        <v>30835</v>
      </c>
      <c r="Y67" s="123">
        <f>N40+N67+N75-N89+N33</f>
        <v>930</v>
      </c>
      <c r="Z67" s="49" t="s">
        <v>168</v>
      </c>
    </row>
    <row r="68" spans="1:19" ht="94.5">
      <c r="A68" s="100" t="s">
        <v>81</v>
      </c>
      <c r="B68" s="101">
        <v>923</v>
      </c>
      <c r="C68" s="102" t="s">
        <v>77</v>
      </c>
      <c r="D68" s="102" t="s">
        <v>93</v>
      </c>
      <c r="E68" s="103" t="s">
        <v>199</v>
      </c>
      <c r="F68" s="102" t="s">
        <v>82</v>
      </c>
      <c r="G68" s="105">
        <f aca="true" t="shared" si="41" ref="G68:N68">G69</f>
        <v>104321</v>
      </c>
      <c r="H68" s="105">
        <f t="shared" si="41"/>
        <v>0</v>
      </c>
      <c r="I68" s="105">
        <f t="shared" si="41"/>
        <v>104321</v>
      </c>
      <c r="J68" s="105">
        <f t="shared" si="41"/>
        <v>0</v>
      </c>
      <c r="K68" s="105">
        <f t="shared" si="41"/>
        <v>19721</v>
      </c>
      <c r="L68" s="105">
        <f t="shared" si="41"/>
        <v>0</v>
      </c>
      <c r="M68" s="105">
        <f t="shared" si="41"/>
        <v>19264</v>
      </c>
      <c r="N68" s="105">
        <f t="shared" si="41"/>
        <v>0</v>
      </c>
      <c r="O68" s="103">
        <f t="shared" si="32"/>
        <v>18.5</v>
      </c>
      <c r="P68" s="103">
        <f t="shared" si="33"/>
        <v>97.7</v>
      </c>
      <c r="R68" s="118">
        <f>M67+M75-M89</f>
        <v>30613</v>
      </c>
      <c r="S68" s="118">
        <f>N67+N75-N89</f>
        <v>930</v>
      </c>
    </row>
    <row r="69" spans="1:19" ht="31.5">
      <c r="A69" s="100" t="s">
        <v>116</v>
      </c>
      <c r="B69" s="101">
        <v>923</v>
      </c>
      <c r="C69" s="102" t="s">
        <v>77</v>
      </c>
      <c r="D69" s="102" t="s">
        <v>93</v>
      </c>
      <c r="E69" s="103" t="s">
        <v>199</v>
      </c>
      <c r="F69" s="102" t="s">
        <v>117</v>
      </c>
      <c r="G69" s="105">
        <v>104321</v>
      </c>
      <c r="H69" s="105"/>
      <c r="I69" s="105">
        <v>104321</v>
      </c>
      <c r="J69" s="105"/>
      <c r="K69" s="105">
        <v>19721</v>
      </c>
      <c r="L69" s="105"/>
      <c r="M69" s="105">
        <v>19264</v>
      </c>
      <c r="N69" s="105"/>
      <c r="O69" s="103">
        <f t="shared" si="32"/>
        <v>18.5</v>
      </c>
      <c r="P69" s="103">
        <f t="shared" si="33"/>
        <v>97.7</v>
      </c>
      <c r="R69" s="118">
        <f>R68+M40</f>
        <v>30613</v>
      </c>
      <c r="S69" s="118">
        <f>S68+N40</f>
        <v>930</v>
      </c>
    </row>
    <row r="70" spans="1:19" ht="47.25">
      <c r="A70" s="100" t="s">
        <v>84</v>
      </c>
      <c r="B70" s="101">
        <v>923</v>
      </c>
      <c r="C70" s="102" t="s">
        <v>77</v>
      </c>
      <c r="D70" s="102" t="s">
        <v>93</v>
      </c>
      <c r="E70" s="103" t="s">
        <v>199</v>
      </c>
      <c r="F70" s="102" t="s">
        <v>85</v>
      </c>
      <c r="G70" s="105">
        <f aca="true" t="shared" si="42" ref="G70:N70">G71</f>
        <v>43305</v>
      </c>
      <c r="H70" s="105">
        <f t="shared" si="42"/>
        <v>0</v>
      </c>
      <c r="I70" s="105">
        <f t="shared" si="42"/>
        <v>43305</v>
      </c>
      <c r="J70" s="105">
        <f t="shared" si="42"/>
        <v>0</v>
      </c>
      <c r="K70" s="105">
        <f t="shared" si="42"/>
        <v>10631</v>
      </c>
      <c r="L70" s="105">
        <f t="shared" si="42"/>
        <v>0</v>
      </c>
      <c r="M70" s="105">
        <f t="shared" si="42"/>
        <v>10196</v>
      </c>
      <c r="N70" s="105">
        <f t="shared" si="42"/>
        <v>0</v>
      </c>
      <c r="O70" s="103">
        <f t="shared" si="32"/>
        <v>23.5</v>
      </c>
      <c r="P70" s="103">
        <f t="shared" si="33"/>
        <v>95.9</v>
      </c>
      <c r="R70" s="118">
        <f>R69-S69</f>
        <v>29683</v>
      </c>
      <c r="S70" s="119"/>
    </row>
    <row r="71" spans="1:16" ht="47.25">
      <c r="A71" s="100" t="s">
        <v>86</v>
      </c>
      <c r="B71" s="101">
        <v>923</v>
      </c>
      <c r="C71" s="102" t="s">
        <v>77</v>
      </c>
      <c r="D71" s="102" t="s">
        <v>93</v>
      </c>
      <c r="E71" s="103" t="s">
        <v>199</v>
      </c>
      <c r="F71" s="102" t="s">
        <v>87</v>
      </c>
      <c r="G71" s="105">
        <v>43305</v>
      </c>
      <c r="H71" s="105"/>
      <c r="I71" s="105">
        <v>43305</v>
      </c>
      <c r="J71" s="105"/>
      <c r="K71" s="105">
        <v>10631</v>
      </c>
      <c r="L71" s="105"/>
      <c r="M71" s="105">
        <v>10196</v>
      </c>
      <c r="N71" s="105"/>
      <c r="O71" s="103">
        <f t="shared" si="32"/>
        <v>23.5</v>
      </c>
      <c r="P71" s="103">
        <f t="shared" si="33"/>
        <v>95.9</v>
      </c>
    </row>
    <row r="72" spans="1:16" ht="15.75">
      <c r="A72" s="100" t="s">
        <v>88</v>
      </c>
      <c r="B72" s="101">
        <v>923</v>
      </c>
      <c r="C72" s="102" t="s">
        <v>77</v>
      </c>
      <c r="D72" s="102" t="s">
        <v>93</v>
      </c>
      <c r="E72" s="103" t="s">
        <v>199</v>
      </c>
      <c r="F72" s="102" t="s">
        <v>89</v>
      </c>
      <c r="G72" s="105">
        <f>G74+G73</f>
        <v>495</v>
      </c>
      <c r="H72" s="105">
        <f aca="true" t="shared" si="43" ref="H72:N72">H74+H73</f>
        <v>0</v>
      </c>
      <c r="I72" s="105">
        <f t="shared" si="43"/>
        <v>495</v>
      </c>
      <c r="J72" s="105">
        <f t="shared" si="43"/>
        <v>0</v>
      </c>
      <c r="K72" s="105">
        <f t="shared" si="43"/>
        <v>223</v>
      </c>
      <c r="L72" s="105">
        <f t="shared" si="43"/>
        <v>0</v>
      </c>
      <c r="M72" s="105">
        <f t="shared" si="43"/>
        <v>223</v>
      </c>
      <c r="N72" s="105">
        <f t="shared" si="43"/>
        <v>0</v>
      </c>
      <c r="O72" s="103">
        <f t="shared" si="32"/>
        <v>45.1</v>
      </c>
      <c r="P72" s="103">
        <f t="shared" si="33"/>
        <v>100</v>
      </c>
    </row>
    <row r="73" spans="1:16" s="140" customFormat="1" ht="15" hidden="1">
      <c r="A73" s="134" t="s">
        <v>166</v>
      </c>
      <c r="B73" s="135">
        <v>923</v>
      </c>
      <c r="C73" s="136" t="s">
        <v>77</v>
      </c>
      <c r="D73" s="136" t="s">
        <v>93</v>
      </c>
      <c r="E73" s="137" t="s">
        <v>199</v>
      </c>
      <c r="F73" s="136" t="s">
        <v>165</v>
      </c>
      <c r="G73" s="138"/>
      <c r="H73" s="138"/>
      <c r="I73" s="138"/>
      <c r="J73" s="138"/>
      <c r="K73" s="138"/>
      <c r="L73" s="138"/>
      <c r="M73" s="138"/>
      <c r="N73" s="138"/>
      <c r="O73" s="139" t="e">
        <f>M73/G73*100</f>
        <v>#DIV/0!</v>
      </c>
      <c r="P73" s="139" t="e">
        <f>M73/K73*100</f>
        <v>#DIV/0!</v>
      </c>
    </row>
    <row r="74" spans="1:16" ht="15.75">
      <c r="A74" s="100" t="s">
        <v>90</v>
      </c>
      <c r="B74" s="101">
        <v>923</v>
      </c>
      <c r="C74" s="102" t="s">
        <v>77</v>
      </c>
      <c r="D74" s="102" t="s">
        <v>93</v>
      </c>
      <c r="E74" s="103" t="s">
        <v>199</v>
      </c>
      <c r="F74" s="102" t="s">
        <v>91</v>
      </c>
      <c r="G74" s="105">
        <v>495</v>
      </c>
      <c r="H74" s="105"/>
      <c r="I74" s="105">
        <v>495</v>
      </c>
      <c r="J74" s="105"/>
      <c r="K74" s="105">
        <v>223</v>
      </c>
      <c r="L74" s="105"/>
      <c r="M74" s="105">
        <v>223</v>
      </c>
      <c r="N74" s="105"/>
      <c r="O74" s="103">
        <f t="shared" si="32"/>
        <v>45.1</v>
      </c>
      <c r="P74" s="103">
        <f t="shared" si="33"/>
        <v>100</v>
      </c>
    </row>
    <row r="75" spans="1:16" ht="15.75">
      <c r="A75" s="100" t="s">
        <v>106</v>
      </c>
      <c r="B75" s="101">
        <v>923</v>
      </c>
      <c r="C75" s="102" t="s">
        <v>77</v>
      </c>
      <c r="D75" s="102" t="s">
        <v>93</v>
      </c>
      <c r="E75" s="103" t="s">
        <v>188</v>
      </c>
      <c r="F75" s="102"/>
      <c r="G75" s="105">
        <f>G92+G99+G84+G79+G89+G76+G106</f>
        <v>5406</v>
      </c>
      <c r="H75" s="105">
        <f aca="true" t="shared" si="44" ref="H75:N75">H92+H99+H84+H79+H89+H76+H106</f>
        <v>5406</v>
      </c>
      <c r="I75" s="105">
        <f t="shared" si="44"/>
        <v>5406</v>
      </c>
      <c r="J75" s="105">
        <f t="shared" si="44"/>
        <v>5406</v>
      </c>
      <c r="K75" s="105">
        <f t="shared" si="44"/>
        <v>971</v>
      </c>
      <c r="L75" s="105">
        <f t="shared" si="44"/>
        <v>971</v>
      </c>
      <c r="M75" s="105">
        <f t="shared" si="44"/>
        <v>930</v>
      </c>
      <c r="N75" s="105">
        <f t="shared" si="44"/>
        <v>930</v>
      </c>
      <c r="O75" s="103">
        <f t="shared" si="32"/>
        <v>17.2</v>
      </c>
      <c r="P75" s="103">
        <f t="shared" si="33"/>
        <v>95.8</v>
      </c>
    </row>
    <row r="76" spans="1:16" ht="31.5">
      <c r="A76" s="100" t="s">
        <v>156</v>
      </c>
      <c r="B76" s="101">
        <v>923</v>
      </c>
      <c r="C76" s="102" t="s">
        <v>77</v>
      </c>
      <c r="D76" s="102" t="s">
        <v>93</v>
      </c>
      <c r="E76" s="103" t="s">
        <v>189</v>
      </c>
      <c r="F76" s="102"/>
      <c r="G76" s="105">
        <f>G77</f>
        <v>44</v>
      </c>
      <c r="H76" s="105">
        <f aca="true" t="shared" si="45" ref="H76:N76">H77</f>
        <v>44</v>
      </c>
      <c r="I76" s="105">
        <f t="shared" si="45"/>
        <v>44</v>
      </c>
      <c r="J76" s="105">
        <f t="shared" si="45"/>
        <v>44</v>
      </c>
      <c r="K76" s="105">
        <f t="shared" si="45"/>
        <v>0</v>
      </c>
      <c r="L76" s="105">
        <f t="shared" si="45"/>
        <v>0</v>
      </c>
      <c r="M76" s="105">
        <f t="shared" si="45"/>
        <v>0</v>
      </c>
      <c r="N76" s="105">
        <f t="shared" si="45"/>
        <v>0</v>
      </c>
      <c r="O76" s="103">
        <f>M76/G76*100</f>
        <v>0</v>
      </c>
      <c r="P76" s="133" t="e">
        <f>M76/K76*100</f>
        <v>#DIV/0!</v>
      </c>
    </row>
    <row r="77" spans="1:16" ht="47.25">
      <c r="A77" s="100" t="s">
        <v>84</v>
      </c>
      <c r="B77" s="101">
        <v>923</v>
      </c>
      <c r="C77" s="102" t="s">
        <v>77</v>
      </c>
      <c r="D77" s="102" t="s">
        <v>93</v>
      </c>
      <c r="E77" s="103" t="s">
        <v>189</v>
      </c>
      <c r="F77" s="102" t="s">
        <v>85</v>
      </c>
      <c r="G77" s="105">
        <f aca="true" t="shared" si="46" ref="G77:N77">G78</f>
        <v>44</v>
      </c>
      <c r="H77" s="105">
        <f t="shared" si="46"/>
        <v>44</v>
      </c>
      <c r="I77" s="105">
        <f t="shared" si="46"/>
        <v>44</v>
      </c>
      <c r="J77" s="105">
        <f t="shared" si="46"/>
        <v>44</v>
      </c>
      <c r="K77" s="105">
        <f t="shared" si="46"/>
        <v>0</v>
      </c>
      <c r="L77" s="105">
        <f t="shared" si="46"/>
        <v>0</v>
      </c>
      <c r="M77" s="105">
        <f t="shared" si="46"/>
        <v>0</v>
      </c>
      <c r="N77" s="105">
        <f t="shared" si="46"/>
        <v>0</v>
      </c>
      <c r="O77" s="103">
        <f>M77/G77*100</f>
        <v>0</v>
      </c>
      <c r="P77" s="133" t="e">
        <f>M77/K77*100</f>
        <v>#DIV/0!</v>
      </c>
    </row>
    <row r="78" spans="1:16" ht="47.25">
      <c r="A78" s="100" t="s">
        <v>86</v>
      </c>
      <c r="B78" s="101">
        <v>923</v>
      </c>
      <c r="C78" s="102" t="s">
        <v>77</v>
      </c>
      <c r="D78" s="102" t="s">
        <v>93</v>
      </c>
      <c r="E78" s="103" t="s">
        <v>189</v>
      </c>
      <c r="F78" s="102" t="s">
        <v>87</v>
      </c>
      <c r="G78" s="105">
        <v>44</v>
      </c>
      <c r="H78" s="105">
        <f>G78</f>
        <v>44</v>
      </c>
      <c r="I78" s="105">
        <v>44</v>
      </c>
      <c r="J78" s="105">
        <f>I78</f>
        <v>44</v>
      </c>
      <c r="K78" s="105"/>
      <c r="L78" s="105">
        <f>K78</f>
        <v>0</v>
      </c>
      <c r="M78" s="105"/>
      <c r="N78" s="105">
        <f>M78</f>
        <v>0</v>
      </c>
      <c r="O78" s="103">
        <f>M78/G78*100</f>
        <v>0</v>
      </c>
      <c r="P78" s="133" t="e">
        <f>M78/K78*100</f>
        <v>#DIV/0!</v>
      </c>
    </row>
    <row r="79" spans="1:16" ht="31.5">
      <c r="A79" s="100" t="s">
        <v>107</v>
      </c>
      <c r="B79" s="101">
        <v>923</v>
      </c>
      <c r="C79" s="102" t="s">
        <v>77</v>
      </c>
      <c r="D79" s="102" t="s">
        <v>93</v>
      </c>
      <c r="E79" s="103" t="s">
        <v>190</v>
      </c>
      <c r="F79" s="102"/>
      <c r="G79" s="105">
        <f>G80+G82</f>
        <v>151</v>
      </c>
      <c r="H79" s="105">
        <f aca="true" t="shared" si="47" ref="H79:N79">H80+H82</f>
        <v>151</v>
      </c>
      <c r="I79" s="105">
        <f t="shared" si="47"/>
        <v>151</v>
      </c>
      <c r="J79" s="105">
        <f t="shared" si="47"/>
        <v>151</v>
      </c>
      <c r="K79" s="105">
        <f t="shared" si="47"/>
        <v>27</v>
      </c>
      <c r="L79" s="105">
        <f t="shared" si="47"/>
        <v>27</v>
      </c>
      <c r="M79" s="105">
        <f t="shared" si="47"/>
        <v>27</v>
      </c>
      <c r="N79" s="105">
        <f t="shared" si="47"/>
        <v>27</v>
      </c>
      <c r="O79" s="103">
        <f t="shared" si="32"/>
        <v>17.9</v>
      </c>
      <c r="P79" s="103">
        <f t="shared" si="33"/>
        <v>100</v>
      </c>
    </row>
    <row r="80" spans="1:16" ht="47.25">
      <c r="A80" s="100" t="s">
        <v>84</v>
      </c>
      <c r="B80" s="101">
        <v>923</v>
      </c>
      <c r="C80" s="102" t="s">
        <v>77</v>
      </c>
      <c r="D80" s="102" t="s">
        <v>93</v>
      </c>
      <c r="E80" s="103" t="s">
        <v>190</v>
      </c>
      <c r="F80" s="102" t="s">
        <v>85</v>
      </c>
      <c r="G80" s="105">
        <f aca="true" t="shared" si="48" ref="G80:N80">G81</f>
        <v>145</v>
      </c>
      <c r="H80" s="105">
        <f t="shared" si="48"/>
        <v>145</v>
      </c>
      <c r="I80" s="105">
        <f t="shared" si="48"/>
        <v>145</v>
      </c>
      <c r="J80" s="105">
        <f t="shared" si="48"/>
        <v>145</v>
      </c>
      <c r="K80" s="105">
        <f t="shared" si="48"/>
        <v>24</v>
      </c>
      <c r="L80" s="105">
        <f t="shared" si="48"/>
        <v>24</v>
      </c>
      <c r="M80" s="105">
        <f t="shared" si="48"/>
        <v>24</v>
      </c>
      <c r="N80" s="105">
        <f t="shared" si="48"/>
        <v>24</v>
      </c>
      <c r="O80" s="103">
        <f t="shared" si="32"/>
        <v>16.6</v>
      </c>
      <c r="P80" s="103">
        <f t="shared" si="33"/>
        <v>100</v>
      </c>
    </row>
    <row r="81" spans="1:16" ht="46.5">
      <c r="A81" s="100" t="s">
        <v>86</v>
      </c>
      <c r="B81" s="101">
        <v>923</v>
      </c>
      <c r="C81" s="102" t="s">
        <v>77</v>
      </c>
      <c r="D81" s="102" t="s">
        <v>93</v>
      </c>
      <c r="E81" s="103" t="s">
        <v>190</v>
      </c>
      <c r="F81" s="102" t="s">
        <v>87</v>
      </c>
      <c r="G81" s="105">
        <v>145</v>
      </c>
      <c r="H81" s="105">
        <f>G81</f>
        <v>145</v>
      </c>
      <c r="I81" s="105">
        <v>145</v>
      </c>
      <c r="J81" s="105">
        <f>I81</f>
        <v>145</v>
      </c>
      <c r="K81" s="105">
        <v>24</v>
      </c>
      <c r="L81" s="105">
        <f>K81</f>
        <v>24</v>
      </c>
      <c r="M81" s="105">
        <v>24</v>
      </c>
      <c r="N81" s="105">
        <f>M81</f>
        <v>24</v>
      </c>
      <c r="O81" s="103">
        <f t="shared" si="32"/>
        <v>16.6</v>
      </c>
      <c r="P81" s="103">
        <f t="shared" si="33"/>
        <v>100</v>
      </c>
    </row>
    <row r="82" spans="1:16" ht="15">
      <c r="A82" s="100" t="s">
        <v>88</v>
      </c>
      <c r="B82" s="101">
        <v>923</v>
      </c>
      <c r="C82" s="102" t="s">
        <v>77</v>
      </c>
      <c r="D82" s="102" t="s">
        <v>93</v>
      </c>
      <c r="E82" s="103" t="s">
        <v>190</v>
      </c>
      <c r="F82" s="102" t="s">
        <v>89</v>
      </c>
      <c r="G82" s="105">
        <f aca="true" t="shared" si="49" ref="G82:N82">G83</f>
        <v>6</v>
      </c>
      <c r="H82" s="105">
        <f t="shared" si="49"/>
        <v>6</v>
      </c>
      <c r="I82" s="105">
        <f t="shared" si="49"/>
        <v>6</v>
      </c>
      <c r="J82" s="109">
        <f t="shared" si="49"/>
        <v>6</v>
      </c>
      <c r="K82" s="109">
        <f t="shared" si="49"/>
        <v>3</v>
      </c>
      <c r="L82" s="105">
        <f t="shared" si="49"/>
        <v>3</v>
      </c>
      <c r="M82" s="105">
        <f t="shared" si="49"/>
        <v>3</v>
      </c>
      <c r="N82" s="105">
        <f t="shared" si="49"/>
        <v>3</v>
      </c>
      <c r="O82" s="103">
        <f t="shared" si="32"/>
        <v>50</v>
      </c>
      <c r="P82" s="103">
        <f t="shared" si="33"/>
        <v>100</v>
      </c>
    </row>
    <row r="83" spans="1:16" ht="15">
      <c r="A83" s="100" t="s">
        <v>90</v>
      </c>
      <c r="B83" s="101">
        <v>923</v>
      </c>
      <c r="C83" s="102" t="s">
        <v>77</v>
      </c>
      <c r="D83" s="102" t="s">
        <v>93</v>
      </c>
      <c r="E83" s="103" t="s">
        <v>190</v>
      </c>
      <c r="F83" s="102" t="s">
        <v>91</v>
      </c>
      <c r="G83" s="105">
        <v>6</v>
      </c>
      <c r="H83" s="105">
        <f>G83</f>
        <v>6</v>
      </c>
      <c r="I83" s="105">
        <v>6</v>
      </c>
      <c r="J83" s="105">
        <f>I83</f>
        <v>6</v>
      </c>
      <c r="K83" s="105">
        <v>3</v>
      </c>
      <c r="L83" s="105">
        <f>K83</f>
        <v>3</v>
      </c>
      <c r="M83" s="105">
        <v>3</v>
      </c>
      <c r="N83" s="105">
        <f>M83</f>
        <v>3</v>
      </c>
      <c r="O83" s="103">
        <f t="shared" si="32"/>
        <v>50</v>
      </c>
      <c r="P83" s="103">
        <f t="shared" si="33"/>
        <v>100</v>
      </c>
    </row>
    <row r="84" spans="1:16" ht="30.75">
      <c r="A84" s="100" t="s">
        <v>108</v>
      </c>
      <c r="B84" s="101">
        <v>923</v>
      </c>
      <c r="C84" s="102" t="s">
        <v>77</v>
      </c>
      <c r="D84" s="102" t="s">
        <v>93</v>
      </c>
      <c r="E84" s="103" t="s">
        <v>200</v>
      </c>
      <c r="F84" s="102"/>
      <c r="G84" s="105">
        <f aca="true" t="shared" si="50" ref="G84:N84">G85+G87</f>
        <v>117</v>
      </c>
      <c r="H84" s="105">
        <f t="shared" si="50"/>
        <v>117</v>
      </c>
      <c r="I84" s="105">
        <f t="shared" si="50"/>
        <v>117</v>
      </c>
      <c r="J84" s="105">
        <f t="shared" si="50"/>
        <v>117</v>
      </c>
      <c r="K84" s="105">
        <f t="shared" si="50"/>
        <v>0</v>
      </c>
      <c r="L84" s="105">
        <f t="shared" si="50"/>
        <v>0</v>
      </c>
      <c r="M84" s="105">
        <f t="shared" si="50"/>
        <v>0</v>
      </c>
      <c r="N84" s="105">
        <f t="shared" si="50"/>
        <v>0</v>
      </c>
      <c r="O84" s="103">
        <f t="shared" si="32"/>
        <v>0</v>
      </c>
      <c r="P84" s="133" t="e">
        <f t="shared" si="33"/>
        <v>#DIV/0!</v>
      </c>
    </row>
    <row r="85" spans="1:16" ht="93">
      <c r="A85" s="100" t="s">
        <v>81</v>
      </c>
      <c r="B85" s="101">
        <v>923</v>
      </c>
      <c r="C85" s="102" t="s">
        <v>77</v>
      </c>
      <c r="D85" s="102" t="s">
        <v>93</v>
      </c>
      <c r="E85" s="103" t="s">
        <v>200</v>
      </c>
      <c r="F85" s="102" t="s">
        <v>82</v>
      </c>
      <c r="G85" s="105">
        <f aca="true" t="shared" si="51" ref="G85:N85">G86</f>
        <v>78</v>
      </c>
      <c r="H85" s="105">
        <f t="shared" si="51"/>
        <v>78</v>
      </c>
      <c r="I85" s="105">
        <f t="shared" si="51"/>
        <v>78</v>
      </c>
      <c r="J85" s="105">
        <f t="shared" si="51"/>
        <v>78</v>
      </c>
      <c r="K85" s="105">
        <f t="shared" si="51"/>
        <v>0</v>
      </c>
      <c r="L85" s="105">
        <f t="shared" si="51"/>
        <v>0</v>
      </c>
      <c r="M85" s="105">
        <f t="shared" si="51"/>
        <v>0</v>
      </c>
      <c r="N85" s="105">
        <f t="shared" si="51"/>
        <v>0</v>
      </c>
      <c r="O85" s="103">
        <f t="shared" si="32"/>
        <v>0</v>
      </c>
      <c r="P85" s="133" t="e">
        <f t="shared" si="33"/>
        <v>#DIV/0!</v>
      </c>
    </row>
    <row r="86" spans="1:16" ht="30.75">
      <c r="A86" s="100" t="s">
        <v>116</v>
      </c>
      <c r="B86" s="101">
        <v>923</v>
      </c>
      <c r="C86" s="102" t="s">
        <v>77</v>
      </c>
      <c r="D86" s="102" t="s">
        <v>93</v>
      </c>
      <c r="E86" s="103" t="s">
        <v>200</v>
      </c>
      <c r="F86" s="102" t="s">
        <v>117</v>
      </c>
      <c r="G86" s="105">
        <v>78</v>
      </c>
      <c r="H86" s="105">
        <f>G86</f>
        <v>78</v>
      </c>
      <c r="I86" s="105">
        <v>78</v>
      </c>
      <c r="J86" s="105">
        <f>I86</f>
        <v>78</v>
      </c>
      <c r="K86" s="105"/>
      <c r="L86" s="105">
        <f>K86</f>
        <v>0</v>
      </c>
      <c r="M86" s="105"/>
      <c r="N86" s="105">
        <f>M86</f>
        <v>0</v>
      </c>
      <c r="O86" s="103">
        <f t="shared" si="32"/>
        <v>0</v>
      </c>
      <c r="P86" s="133" t="e">
        <f t="shared" si="33"/>
        <v>#DIV/0!</v>
      </c>
    </row>
    <row r="87" spans="1:16" ht="30.75">
      <c r="A87" s="100" t="s">
        <v>84</v>
      </c>
      <c r="B87" s="101">
        <v>923</v>
      </c>
      <c r="C87" s="102" t="s">
        <v>77</v>
      </c>
      <c r="D87" s="102" t="s">
        <v>93</v>
      </c>
      <c r="E87" s="103" t="s">
        <v>200</v>
      </c>
      <c r="F87" s="102" t="s">
        <v>85</v>
      </c>
      <c r="G87" s="105">
        <f aca="true" t="shared" si="52" ref="G87:N87">G88</f>
        <v>39</v>
      </c>
      <c r="H87" s="105">
        <f t="shared" si="52"/>
        <v>39</v>
      </c>
      <c r="I87" s="105">
        <f t="shared" si="52"/>
        <v>39</v>
      </c>
      <c r="J87" s="105">
        <f t="shared" si="52"/>
        <v>39</v>
      </c>
      <c r="K87" s="105">
        <f t="shared" si="52"/>
        <v>0</v>
      </c>
      <c r="L87" s="105">
        <f t="shared" si="52"/>
        <v>0</v>
      </c>
      <c r="M87" s="105">
        <f t="shared" si="52"/>
        <v>0</v>
      </c>
      <c r="N87" s="105">
        <f t="shared" si="52"/>
        <v>0</v>
      </c>
      <c r="O87" s="103">
        <f t="shared" si="32"/>
        <v>0</v>
      </c>
      <c r="P87" s="133" t="e">
        <f t="shared" si="33"/>
        <v>#DIV/0!</v>
      </c>
    </row>
    <row r="88" spans="1:16" ht="46.5">
      <c r="A88" s="100" t="s">
        <v>86</v>
      </c>
      <c r="B88" s="101">
        <v>923</v>
      </c>
      <c r="C88" s="102" t="s">
        <v>77</v>
      </c>
      <c r="D88" s="102" t="s">
        <v>93</v>
      </c>
      <c r="E88" s="103" t="s">
        <v>200</v>
      </c>
      <c r="F88" s="102" t="s">
        <v>87</v>
      </c>
      <c r="G88" s="105">
        <v>39</v>
      </c>
      <c r="H88" s="105">
        <f>G88</f>
        <v>39</v>
      </c>
      <c r="I88" s="105">
        <v>39</v>
      </c>
      <c r="J88" s="105">
        <f>I88</f>
        <v>39</v>
      </c>
      <c r="K88" s="105"/>
      <c r="L88" s="105">
        <f>K88</f>
        <v>0</v>
      </c>
      <c r="M88" s="105"/>
      <c r="N88" s="105">
        <f>M88</f>
        <v>0</v>
      </c>
      <c r="O88" s="103">
        <f t="shared" si="32"/>
        <v>0</v>
      </c>
      <c r="P88" s="133" t="e">
        <f t="shared" si="33"/>
        <v>#DIV/0!</v>
      </c>
    </row>
    <row r="89" spans="1:16" ht="30.75">
      <c r="A89" s="100" t="s">
        <v>9</v>
      </c>
      <c r="B89" s="101">
        <v>923</v>
      </c>
      <c r="C89" s="102" t="s">
        <v>77</v>
      </c>
      <c r="D89" s="102" t="s">
        <v>93</v>
      </c>
      <c r="E89" s="103" t="s">
        <v>201</v>
      </c>
      <c r="F89" s="102"/>
      <c r="G89" s="105">
        <f aca="true" t="shared" si="53" ref="G89:N90">G90</f>
        <v>6</v>
      </c>
      <c r="H89" s="105">
        <f t="shared" si="53"/>
        <v>6</v>
      </c>
      <c r="I89" s="105">
        <f t="shared" si="53"/>
        <v>6</v>
      </c>
      <c r="J89" s="105">
        <f t="shared" si="53"/>
        <v>6</v>
      </c>
      <c r="K89" s="105">
        <f t="shared" si="53"/>
        <v>0</v>
      </c>
      <c r="L89" s="105">
        <f t="shared" si="53"/>
        <v>0</v>
      </c>
      <c r="M89" s="105">
        <f t="shared" si="53"/>
        <v>0</v>
      </c>
      <c r="N89" s="105">
        <f t="shared" si="53"/>
        <v>0</v>
      </c>
      <c r="O89" s="103">
        <f>M89/G89*100</f>
        <v>0</v>
      </c>
      <c r="P89" s="133" t="e">
        <f>M89/K89*100</f>
        <v>#DIV/0!</v>
      </c>
    </row>
    <row r="90" spans="1:16" ht="30.75">
      <c r="A90" s="100" t="s">
        <v>84</v>
      </c>
      <c r="B90" s="101">
        <v>923</v>
      </c>
      <c r="C90" s="102" t="s">
        <v>77</v>
      </c>
      <c r="D90" s="102" t="s">
        <v>93</v>
      </c>
      <c r="E90" s="103" t="s">
        <v>201</v>
      </c>
      <c r="F90" s="102" t="s">
        <v>85</v>
      </c>
      <c r="G90" s="105">
        <f t="shared" si="53"/>
        <v>6</v>
      </c>
      <c r="H90" s="105">
        <f t="shared" si="53"/>
        <v>6</v>
      </c>
      <c r="I90" s="105">
        <f t="shared" si="53"/>
        <v>6</v>
      </c>
      <c r="J90" s="105">
        <f t="shared" si="53"/>
        <v>6</v>
      </c>
      <c r="K90" s="105">
        <f t="shared" si="53"/>
        <v>0</v>
      </c>
      <c r="L90" s="105">
        <f t="shared" si="53"/>
        <v>0</v>
      </c>
      <c r="M90" s="105">
        <f t="shared" si="53"/>
        <v>0</v>
      </c>
      <c r="N90" s="105">
        <f t="shared" si="53"/>
        <v>0</v>
      </c>
      <c r="O90" s="103">
        <f>M90/G90*100</f>
        <v>0</v>
      </c>
      <c r="P90" s="133" t="e">
        <f>M90/K90*100</f>
        <v>#DIV/0!</v>
      </c>
    </row>
    <row r="91" spans="1:16" ht="46.5">
      <c r="A91" s="100" t="s">
        <v>86</v>
      </c>
      <c r="B91" s="101">
        <v>923</v>
      </c>
      <c r="C91" s="102" t="s">
        <v>77</v>
      </c>
      <c r="D91" s="102" t="s">
        <v>93</v>
      </c>
      <c r="E91" s="103" t="s">
        <v>201</v>
      </c>
      <c r="F91" s="102" t="s">
        <v>87</v>
      </c>
      <c r="G91" s="105">
        <v>6</v>
      </c>
      <c r="H91" s="105">
        <f>G91</f>
        <v>6</v>
      </c>
      <c r="I91" s="105">
        <v>6</v>
      </c>
      <c r="J91" s="105">
        <f>I91</f>
        <v>6</v>
      </c>
      <c r="K91" s="105"/>
      <c r="L91" s="105">
        <f>K91</f>
        <v>0</v>
      </c>
      <c r="M91" s="105"/>
      <c r="N91" s="105">
        <f>M91</f>
        <v>0</v>
      </c>
      <c r="O91" s="103">
        <f>M91/G91*100</f>
        <v>0</v>
      </c>
      <c r="P91" s="133" t="e">
        <f>M91/K91*100</f>
        <v>#DIV/0!</v>
      </c>
    </row>
    <row r="92" spans="1:16" ht="78">
      <c r="A92" s="100" t="s">
        <v>109</v>
      </c>
      <c r="B92" s="101">
        <v>923</v>
      </c>
      <c r="C92" s="102" t="s">
        <v>77</v>
      </c>
      <c r="D92" s="102" t="s">
        <v>93</v>
      </c>
      <c r="E92" s="103" t="s">
        <v>191</v>
      </c>
      <c r="F92" s="102"/>
      <c r="G92" s="105">
        <f aca="true" t="shared" si="54" ref="G92:N92">G93+G95+G97</f>
        <v>4613</v>
      </c>
      <c r="H92" s="105">
        <f t="shared" si="54"/>
        <v>4613</v>
      </c>
      <c r="I92" s="105">
        <f t="shared" si="54"/>
        <v>4613</v>
      </c>
      <c r="J92" s="105">
        <f t="shared" si="54"/>
        <v>4613</v>
      </c>
      <c r="K92" s="105">
        <f t="shared" si="54"/>
        <v>841</v>
      </c>
      <c r="L92" s="105">
        <f t="shared" si="54"/>
        <v>841</v>
      </c>
      <c r="M92" s="105">
        <f t="shared" si="54"/>
        <v>806</v>
      </c>
      <c r="N92" s="105">
        <f t="shared" si="54"/>
        <v>806</v>
      </c>
      <c r="O92" s="103">
        <f aca="true" t="shared" si="55" ref="O92:O108">M92/G92*100</f>
        <v>17.5</v>
      </c>
      <c r="P92" s="103">
        <f aca="true" t="shared" si="56" ref="P92:P108">M92/K92*100</f>
        <v>95.8</v>
      </c>
    </row>
    <row r="93" spans="1:16" ht="93">
      <c r="A93" s="100" t="s">
        <v>81</v>
      </c>
      <c r="B93" s="101">
        <v>923</v>
      </c>
      <c r="C93" s="102" t="s">
        <v>77</v>
      </c>
      <c r="D93" s="102" t="s">
        <v>93</v>
      </c>
      <c r="E93" s="103" t="s">
        <v>191</v>
      </c>
      <c r="F93" s="102" t="s">
        <v>82</v>
      </c>
      <c r="G93" s="105">
        <f aca="true" t="shared" si="57" ref="G93:N93">G94</f>
        <v>1605</v>
      </c>
      <c r="H93" s="105">
        <f t="shared" si="57"/>
        <v>1605</v>
      </c>
      <c r="I93" s="105">
        <f t="shared" si="57"/>
        <v>1605</v>
      </c>
      <c r="J93" s="105">
        <f t="shared" si="57"/>
        <v>1605</v>
      </c>
      <c r="K93" s="105">
        <f t="shared" si="57"/>
        <v>321</v>
      </c>
      <c r="L93" s="105">
        <f t="shared" si="57"/>
        <v>321</v>
      </c>
      <c r="M93" s="105">
        <f t="shared" si="57"/>
        <v>286</v>
      </c>
      <c r="N93" s="105">
        <f t="shared" si="57"/>
        <v>286</v>
      </c>
      <c r="O93" s="103">
        <f t="shared" si="55"/>
        <v>17.8</v>
      </c>
      <c r="P93" s="103">
        <f t="shared" si="56"/>
        <v>89.1</v>
      </c>
    </row>
    <row r="94" spans="1:16" ht="30.75">
      <c r="A94" s="100" t="s">
        <v>116</v>
      </c>
      <c r="B94" s="101">
        <v>923</v>
      </c>
      <c r="C94" s="102" t="s">
        <v>77</v>
      </c>
      <c r="D94" s="102" t="s">
        <v>93</v>
      </c>
      <c r="E94" s="103" t="s">
        <v>191</v>
      </c>
      <c r="F94" s="102" t="s">
        <v>117</v>
      </c>
      <c r="G94" s="105">
        <v>1605</v>
      </c>
      <c r="H94" s="105">
        <f>G94</f>
        <v>1605</v>
      </c>
      <c r="I94" s="105">
        <v>1605</v>
      </c>
      <c r="J94" s="105">
        <f>I94</f>
        <v>1605</v>
      </c>
      <c r="K94" s="105">
        <v>321</v>
      </c>
      <c r="L94" s="105">
        <f>K94</f>
        <v>321</v>
      </c>
      <c r="M94" s="105">
        <v>286</v>
      </c>
      <c r="N94" s="105">
        <f>M94</f>
        <v>286</v>
      </c>
      <c r="O94" s="103">
        <f t="shared" si="55"/>
        <v>17.8</v>
      </c>
      <c r="P94" s="103">
        <f t="shared" si="56"/>
        <v>89.1</v>
      </c>
    </row>
    <row r="95" spans="1:16" ht="30.75">
      <c r="A95" s="100" t="s">
        <v>84</v>
      </c>
      <c r="B95" s="101">
        <v>923</v>
      </c>
      <c r="C95" s="102" t="s">
        <v>77</v>
      </c>
      <c r="D95" s="102" t="s">
        <v>93</v>
      </c>
      <c r="E95" s="103" t="s">
        <v>191</v>
      </c>
      <c r="F95" s="102" t="s">
        <v>85</v>
      </c>
      <c r="G95" s="105">
        <f aca="true" t="shared" si="58" ref="G95:N95">G96</f>
        <v>2994</v>
      </c>
      <c r="H95" s="105">
        <f t="shared" si="58"/>
        <v>2994</v>
      </c>
      <c r="I95" s="105">
        <f t="shared" si="58"/>
        <v>2994</v>
      </c>
      <c r="J95" s="105">
        <f t="shared" si="58"/>
        <v>2994</v>
      </c>
      <c r="K95" s="105">
        <f t="shared" si="58"/>
        <v>513</v>
      </c>
      <c r="L95" s="105">
        <f t="shared" si="58"/>
        <v>513</v>
      </c>
      <c r="M95" s="105">
        <f t="shared" si="58"/>
        <v>513</v>
      </c>
      <c r="N95" s="105">
        <f t="shared" si="58"/>
        <v>513</v>
      </c>
      <c r="O95" s="103">
        <f t="shared" si="55"/>
        <v>17.1</v>
      </c>
      <c r="P95" s="103">
        <f t="shared" si="56"/>
        <v>100</v>
      </c>
    </row>
    <row r="96" spans="1:16" ht="46.5">
      <c r="A96" s="100" t="s">
        <v>86</v>
      </c>
      <c r="B96" s="101">
        <v>923</v>
      </c>
      <c r="C96" s="102" t="s">
        <v>77</v>
      </c>
      <c r="D96" s="102" t="s">
        <v>93</v>
      </c>
      <c r="E96" s="103" t="s">
        <v>191</v>
      </c>
      <c r="F96" s="102" t="s">
        <v>87</v>
      </c>
      <c r="G96" s="105">
        <v>2994</v>
      </c>
      <c r="H96" s="105">
        <f>G96</f>
        <v>2994</v>
      </c>
      <c r="I96" s="105">
        <v>2994</v>
      </c>
      <c r="J96" s="105">
        <f>I96</f>
        <v>2994</v>
      </c>
      <c r="K96" s="105">
        <v>513</v>
      </c>
      <c r="L96" s="105">
        <f>K96</f>
        <v>513</v>
      </c>
      <c r="M96" s="105">
        <v>513</v>
      </c>
      <c r="N96" s="105">
        <f>M96</f>
        <v>513</v>
      </c>
      <c r="O96" s="103">
        <f t="shared" si="55"/>
        <v>17.1</v>
      </c>
      <c r="P96" s="103">
        <f t="shared" si="56"/>
        <v>100</v>
      </c>
    </row>
    <row r="97" spans="1:16" ht="15">
      <c r="A97" s="100" t="s">
        <v>88</v>
      </c>
      <c r="B97" s="101">
        <v>923</v>
      </c>
      <c r="C97" s="102" t="s">
        <v>77</v>
      </c>
      <c r="D97" s="102" t="s">
        <v>93</v>
      </c>
      <c r="E97" s="103" t="s">
        <v>191</v>
      </c>
      <c r="F97" s="102" t="s">
        <v>89</v>
      </c>
      <c r="G97" s="105">
        <f aca="true" t="shared" si="59" ref="G97:N97">G98</f>
        <v>14</v>
      </c>
      <c r="H97" s="105">
        <f t="shared" si="59"/>
        <v>14</v>
      </c>
      <c r="I97" s="105">
        <f t="shared" si="59"/>
        <v>14</v>
      </c>
      <c r="J97" s="105">
        <f t="shared" si="59"/>
        <v>14</v>
      </c>
      <c r="K97" s="105">
        <f t="shared" si="59"/>
        <v>7</v>
      </c>
      <c r="L97" s="105">
        <f t="shared" si="59"/>
        <v>7</v>
      </c>
      <c r="M97" s="105">
        <f t="shared" si="59"/>
        <v>7</v>
      </c>
      <c r="N97" s="105">
        <f t="shared" si="59"/>
        <v>7</v>
      </c>
      <c r="O97" s="103">
        <f t="shared" si="55"/>
        <v>50</v>
      </c>
      <c r="P97" s="103">
        <f t="shared" si="56"/>
        <v>100</v>
      </c>
    </row>
    <row r="98" spans="1:16" ht="15">
      <c r="A98" s="100" t="s">
        <v>90</v>
      </c>
      <c r="B98" s="101">
        <v>923</v>
      </c>
      <c r="C98" s="102" t="s">
        <v>77</v>
      </c>
      <c r="D98" s="102" t="s">
        <v>93</v>
      </c>
      <c r="E98" s="103" t="s">
        <v>191</v>
      </c>
      <c r="F98" s="102" t="s">
        <v>91</v>
      </c>
      <c r="G98" s="105">
        <v>14</v>
      </c>
      <c r="H98" s="105">
        <f>G98</f>
        <v>14</v>
      </c>
      <c r="I98" s="105">
        <v>14</v>
      </c>
      <c r="J98" s="105">
        <f>I98</f>
        <v>14</v>
      </c>
      <c r="K98" s="105">
        <v>7</v>
      </c>
      <c r="L98" s="105">
        <f>K98</f>
        <v>7</v>
      </c>
      <c r="M98" s="105">
        <v>7</v>
      </c>
      <c r="N98" s="105">
        <f>M98</f>
        <v>7</v>
      </c>
      <c r="O98" s="103">
        <f t="shared" si="55"/>
        <v>50</v>
      </c>
      <c r="P98" s="103">
        <f t="shared" si="56"/>
        <v>100</v>
      </c>
    </row>
    <row r="99" spans="1:16" ht="46.5">
      <c r="A99" s="100" t="s">
        <v>110</v>
      </c>
      <c r="B99" s="101">
        <v>923</v>
      </c>
      <c r="C99" s="102" t="s">
        <v>77</v>
      </c>
      <c r="D99" s="102" t="s">
        <v>93</v>
      </c>
      <c r="E99" s="103" t="s">
        <v>192</v>
      </c>
      <c r="F99" s="102"/>
      <c r="G99" s="105">
        <f aca="true" t="shared" si="60" ref="G99:N99">G100+G102+G104</f>
        <v>475</v>
      </c>
      <c r="H99" s="105">
        <f t="shared" si="60"/>
        <v>475</v>
      </c>
      <c r="I99" s="105">
        <f t="shared" si="60"/>
        <v>475</v>
      </c>
      <c r="J99" s="105">
        <f t="shared" si="60"/>
        <v>475</v>
      </c>
      <c r="K99" s="105">
        <f t="shared" si="60"/>
        <v>103</v>
      </c>
      <c r="L99" s="105">
        <f t="shared" si="60"/>
        <v>103</v>
      </c>
      <c r="M99" s="105">
        <f t="shared" si="60"/>
        <v>97</v>
      </c>
      <c r="N99" s="105">
        <f t="shared" si="60"/>
        <v>97</v>
      </c>
      <c r="O99" s="103">
        <f t="shared" si="55"/>
        <v>20.4</v>
      </c>
      <c r="P99" s="103">
        <f t="shared" si="56"/>
        <v>94.2</v>
      </c>
    </row>
    <row r="100" spans="1:16" ht="93">
      <c r="A100" s="100" t="s">
        <v>81</v>
      </c>
      <c r="B100" s="101">
        <v>923</v>
      </c>
      <c r="C100" s="102" t="s">
        <v>77</v>
      </c>
      <c r="D100" s="102" t="s">
        <v>93</v>
      </c>
      <c r="E100" s="103" t="s">
        <v>192</v>
      </c>
      <c r="F100" s="102" t="s">
        <v>82</v>
      </c>
      <c r="G100" s="105">
        <f aca="true" t="shared" si="61" ref="G100:N100">G101</f>
        <v>206</v>
      </c>
      <c r="H100" s="105">
        <f t="shared" si="61"/>
        <v>206</v>
      </c>
      <c r="I100" s="105">
        <f t="shared" si="61"/>
        <v>206</v>
      </c>
      <c r="J100" s="105">
        <f t="shared" si="61"/>
        <v>206</v>
      </c>
      <c r="K100" s="105">
        <f t="shared" si="61"/>
        <v>31</v>
      </c>
      <c r="L100" s="105">
        <f t="shared" si="61"/>
        <v>31</v>
      </c>
      <c r="M100" s="105">
        <f t="shared" si="61"/>
        <v>28</v>
      </c>
      <c r="N100" s="105">
        <f t="shared" si="61"/>
        <v>28</v>
      </c>
      <c r="O100" s="103">
        <f t="shared" si="55"/>
        <v>13.6</v>
      </c>
      <c r="P100" s="103">
        <f t="shared" si="56"/>
        <v>90.3</v>
      </c>
    </row>
    <row r="101" spans="1:16" ht="30.75">
      <c r="A101" s="100" t="s">
        <v>116</v>
      </c>
      <c r="B101" s="101">
        <v>923</v>
      </c>
      <c r="C101" s="102" t="s">
        <v>77</v>
      </c>
      <c r="D101" s="102" t="s">
        <v>93</v>
      </c>
      <c r="E101" s="103" t="s">
        <v>192</v>
      </c>
      <c r="F101" s="102" t="s">
        <v>117</v>
      </c>
      <c r="G101" s="105">
        <v>206</v>
      </c>
      <c r="H101" s="105">
        <f>G101</f>
        <v>206</v>
      </c>
      <c r="I101" s="105">
        <v>206</v>
      </c>
      <c r="J101" s="105">
        <f>I101</f>
        <v>206</v>
      </c>
      <c r="K101" s="105">
        <v>31</v>
      </c>
      <c r="L101" s="105">
        <f>K101</f>
        <v>31</v>
      </c>
      <c r="M101" s="105">
        <v>28</v>
      </c>
      <c r="N101" s="105">
        <f>M101</f>
        <v>28</v>
      </c>
      <c r="O101" s="103">
        <f t="shared" si="55"/>
        <v>13.6</v>
      </c>
      <c r="P101" s="103">
        <f t="shared" si="56"/>
        <v>90.3</v>
      </c>
    </row>
    <row r="102" spans="1:16" ht="30.75">
      <c r="A102" s="100" t="s">
        <v>84</v>
      </c>
      <c r="B102" s="101">
        <v>923</v>
      </c>
      <c r="C102" s="102" t="s">
        <v>77</v>
      </c>
      <c r="D102" s="102" t="s">
        <v>93</v>
      </c>
      <c r="E102" s="103" t="s">
        <v>192</v>
      </c>
      <c r="F102" s="102" t="s">
        <v>85</v>
      </c>
      <c r="G102" s="105">
        <f aca="true" t="shared" si="62" ref="G102:N102">G103</f>
        <v>267</v>
      </c>
      <c r="H102" s="105">
        <f t="shared" si="62"/>
        <v>267</v>
      </c>
      <c r="I102" s="105">
        <f t="shared" si="62"/>
        <v>267</v>
      </c>
      <c r="J102" s="105">
        <f t="shared" si="62"/>
        <v>267</v>
      </c>
      <c r="K102" s="105">
        <f t="shared" si="62"/>
        <v>72</v>
      </c>
      <c r="L102" s="105">
        <f t="shared" si="62"/>
        <v>72</v>
      </c>
      <c r="M102" s="105">
        <f t="shared" si="62"/>
        <v>69</v>
      </c>
      <c r="N102" s="105">
        <f t="shared" si="62"/>
        <v>69</v>
      </c>
      <c r="O102" s="103">
        <f t="shared" si="55"/>
        <v>25.8</v>
      </c>
      <c r="P102" s="103">
        <f t="shared" si="56"/>
        <v>95.8</v>
      </c>
    </row>
    <row r="103" spans="1:16" ht="46.5">
      <c r="A103" s="100" t="s">
        <v>86</v>
      </c>
      <c r="B103" s="101">
        <v>923</v>
      </c>
      <c r="C103" s="102" t="s">
        <v>77</v>
      </c>
      <c r="D103" s="102" t="s">
        <v>93</v>
      </c>
      <c r="E103" s="103" t="s">
        <v>192</v>
      </c>
      <c r="F103" s="102" t="s">
        <v>87</v>
      </c>
      <c r="G103" s="105">
        <v>267</v>
      </c>
      <c r="H103" s="105">
        <f>G103</f>
        <v>267</v>
      </c>
      <c r="I103" s="105">
        <v>267</v>
      </c>
      <c r="J103" s="105">
        <f>I103</f>
        <v>267</v>
      </c>
      <c r="K103" s="105">
        <v>72</v>
      </c>
      <c r="L103" s="105">
        <f>K103</f>
        <v>72</v>
      </c>
      <c r="M103" s="105">
        <v>69</v>
      </c>
      <c r="N103" s="105">
        <f>M103</f>
        <v>69</v>
      </c>
      <c r="O103" s="103">
        <f t="shared" si="55"/>
        <v>25.8</v>
      </c>
      <c r="P103" s="103">
        <f t="shared" si="56"/>
        <v>95.8</v>
      </c>
    </row>
    <row r="104" spans="1:16" ht="15">
      <c r="A104" s="100" t="s">
        <v>88</v>
      </c>
      <c r="B104" s="101">
        <v>923</v>
      </c>
      <c r="C104" s="102" t="s">
        <v>77</v>
      </c>
      <c r="D104" s="102" t="s">
        <v>93</v>
      </c>
      <c r="E104" s="103" t="s">
        <v>192</v>
      </c>
      <c r="F104" s="102" t="s">
        <v>89</v>
      </c>
      <c r="G104" s="105">
        <f aca="true" t="shared" si="63" ref="G104:N104">G105</f>
        <v>2</v>
      </c>
      <c r="H104" s="105">
        <f t="shared" si="63"/>
        <v>2</v>
      </c>
      <c r="I104" s="105">
        <f t="shared" si="63"/>
        <v>2</v>
      </c>
      <c r="J104" s="105">
        <f t="shared" si="63"/>
        <v>2</v>
      </c>
      <c r="K104" s="105">
        <f t="shared" si="63"/>
        <v>0</v>
      </c>
      <c r="L104" s="105">
        <f t="shared" si="63"/>
        <v>0</v>
      </c>
      <c r="M104" s="105">
        <f t="shared" si="63"/>
        <v>0</v>
      </c>
      <c r="N104" s="105">
        <f t="shared" si="63"/>
        <v>0</v>
      </c>
      <c r="O104" s="103">
        <f t="shared" si="55"/>
        <v>0</v>
      </c>
      <c r="P104" s="133" t="e">
        <f t="shared" si="56"/>
        <v>#DIV/0!</v>
      </c>
    </row>
    <row r="105" spans="1:16" ht="15">
      <c r="A105" s="100" t="s">
        <v>90</v>
      </c>
      <c r="B105" s="101">
        <v>923</v>
      </c>
      <c r="C105" s="102" t="s">
        <v>77</v>
      </c>
      <c r="D105" s="102" t="s">
        <v>93</v>
      </c>
      <c r="E105" s="103" t="s">
        <v>192</v>
      </c>
      <c r="F105" s="102" t="s">
        <v>91</v>
      </c>
      <c r="G105" s="105">
        <v>2</v>
      </c>
      <c r="H105" s="105">
        <f>G105</f>
        <v>2</v>
      </c>
      <c r="I105" s="105">
        <v>2</v>
      </c>
      <c r="J105" s="105">
        <f>I105</f>
        <v>2</v>
      </c>
      <c r="K105" s="105"/>
      <c r="L105" s="105">
        <f>K105</f>
        <v>0</v>
      </c>
      <c r="M105" s="105"/>
      <c r="N105" s="105">
        <f>M105</f>
        <v>0</v>
      </c>
      <c r="O105" s="103">
        <f t="shared" si="55"/>
        <v>0</v>
      </c>
      <c r="P105" s="133" t="e">
        <f t="shared" si="56"/>
        <v>#DIV/0!</v>
      </c>
    </row>
    <row r="106" spans="1:16" s="119" customFormat="1" ht="33" hidden="1">
      <c r="A106" s="130" t="s">
        <v>114</v>
      </c>
      <c r="B106" s="131">
        <f>B104</f>
        <v>923</v>
      </c>
      <c r="C106" s="131" t="s">
        <v>77</v>
      </c>
      <c r="D106" s="131" t="s">
        <v>93</v>
      </c>
      <c r="E106" s="132" t="s">
        <v>193</v>
      </c>
      <c r="F106" s="131"/>
      <c r="G106" s="128">
        <f aca="true" t="shared" si="64" ref="G106:N107">G107</f>
        <v>0</v>
      </c>
      <c r="H106" s="128">
        <f t="shared" si="64"/>
        <v>0</v>
      </c>
      <c r="I106" s="128">
        <f t="shared" si="64"/>
        <v>0</v>
      </c>
      <c r="J106" s="128">
        <f t="shared" si="64"/>
        <v>0</v>
      </c>
      <c r="K106" s="128">
        <f t="shared" si="64"/>
        <v>0</v>
      </c>
      <c r="L106" s="128">
        <f t="shared" si="64"/>
        <v>0</v>
      </c>
      <c r="M106" s="128">
        <f t="shared" si="64"/>
        <v>0</v>
      </c>
      <c r="N106" s="128">
        <f t="shared" si="64"/>
        <v>0</v>
      </c>
      <c r="O106" s="127" t="e">
        <f t="shared" si="55"/>
        <v>#DIV/0!</v>
      </c>
      <c r="P106" s="127" t="e">
        <f t="shared" si="56"/>
        <v>#DIV/0!</v>
      </c>
    </row>
    <row r="107" spans="1:16" s="119" customFormat="1" ht="50.25" hidden="1">
      <c r="A107" s="130" t="s">
        <v>84</v>
      </c>
      <c r="B107" s="131">
        <f>B105</f>
        <v>923</v>
      </c>
      <c r="C107" s="131" t="s">
        <v>77</v>
      </c>
      <c r="D107" s="131" t="s">
        <v>93</v>
      </c>
      <c r="E107" s="132" t="s">
        <v>193</v>
      </c>
      <c r="F107" s="131" t="s">
        <v>85</v>
      </c>
      <c r="G107" s="128">
        <f t="shared" si="64"/>
        <v>0</v>
      </c>
      <c r="H107" s="128">
        <f t="shared" si="64"/>
        <v>0</v>
      </c>
      <c r="I107" s="128">
        <f t="shared" si="64"/>
        <v>0</v>
      </c>
      <c r="J107" s="128">
        <f t="shared" si="64"/>
        <v>0</v>
      </c>
      <c r="K107" s="128">
        <f t="shared" si="64"/>
        <v>0</v>
      </c>
      <c r="L107" s="128">
        <f t="shared" si="64"/>
        <v>0</v>
      </c>
      <c r="M107" s="128">
        <f t="shared" si="64"/>
        <v>0</v>
      </c>
      <c r="N107" s="128">
        <f t="shared" si="64"/>
        <v>0</v>
      </c>
      <c r="O107" s="127" t="e">
        <f t="shared" si="55"/>
        <v>#DIV/0!</v>
      </c>
      <c r="P107" s="127" t="e">
        <f t="shared" si="56"/>
        <v>#DIV/0!</v>
      </c>
    </row>
    <row r="108" spans="1:16" s="119" customFormat="1" ht="50.25" hidden="1">
      <c r="A108" s="130" t="s">
        <v>86</v>
      </c>
      <c r="B108" s="131">
        <f>B106</f>
        <v>923</v>
      </c>
      <c r="C108" s="131" t="s">
        <v>77</v>
      </c>
      <c r="D108" s="131" t="s">
        <v>93</v>
      </c>
      <c r="E108" s="132" t="s">
        <v>193</v>
      </c>
      <c r="F108" s="131" t="s">
        <v>87</v>
      </c>
      <c r="G108" s="128">
        <f>H108</f>
        <v>0</v>
      </c>
      <c r="H108" s="128"/>
      <c r="I108" s="128"/>
      <c r="J108" s="128">
        <f>I108</f>
        <v>0</v>
      </c>
      <c r="K108" s="128"/>
      <c r="L108" s="128">
        <f>K108</f>
        <v>0</v>
      </c>
      <c r="M108" s="128"/>
      <c r="N108" s="128">
        <f>M108</f>
        <v>0</v>
      </c>
      <c r="O108" s="127" t="e">
        <f t="shared" si="55"/>
        <v>#DIV/0!</v>
      </c>
      <c r="P108" s="127" t="e">
        <f t="shared" si="56"/>
        <v>#DIV/0!</v>
      </c>
    </row>
    <row r="109" spans="1:16" ht="46.5">
      <c r="A109" s="100" t="s">
        <v>162</v>
      </c>
      <c r="B109" s="101">
        <v>923</v>
      </c>
      <c r="C109" s="102" t="s">
        <v>77</v>
      </c>
      <c r="D109" s="102" t="s">
        <v>93</v>
      </c>
      <c r="E109" s="103" t="s">
        <v>118</v>
      </c>
      <c r="F109" s="102"/>
      <c r="G109" s="105">
        <f aca="true" t="shared" si="65" ref="G109:N116">G110</f>
        <v>530</v>
      </c>
      <c r="H109" s="105">
        <f t="shared" si="65"/>
        <v>0</v>
      </c>
      <c r="I109" s="105">
        <f t="shared" si="65"/>
        <v>530</v>
      </c>
      <c r="J109" s="105">
        <f t="shared" si="65"/>
        <v>0</v>
      </c>
      <c r="K109" s="105">
        <f t="shared" si="65"/>
        <v>4</v>
      </c>
      <c r="L109" s="105">
        <f t="shared" si="65"/>
        <v>0</v>
      </c>
      <c r="M109" s="105">
        <f t="shared" si="65"/>
        <v>4</v>
      </c>
      <c r="N109" s="105">
        <f t="shared" si="65"/>
        <v>0</v>
      </c>
      <c r="O109" s="103">
        <f aca="true" t="shared" si="66" ref="O109:O117">M109/G109*100</f>
        <v>0.8</v>
      </c>
      <c r="P109" s="103">
        <f aca="true" t="shared" si="67" ref="P109:P117">M109/K109*100</f>
        <v>100</v>
      </c>
    </row>
    <row r="110" spans="1:16" ht="30.75">
      <c r="A110" s="100" t="s">
        <v>94</v>
      </c>
      <c r="B110" s="101">
        <v>923</v>
      </c>
      <c r="C110" s="102" t="s">
        <v>77</v>
      </c>
      <c r="D110" s="102" t="s">
        <v>93</v>
      </c>
      <c r="E110" s="103" t="s">
        <v>163</v>
      </c>
      <c r="F110" s="102"/>
      <c r="G110" s="105">
        <f t="shared" si="65"/>
        <v>530</v>
      </c>
      <c r="H110" s="105">
        <f t="shared" si="65"/>
        <v>0</v>
      </c>
      <c r="I110" s="105">
        <f t="shared" si="65"/>
        <v>530</v>
      </c>
      <c r="J110" s="105">
        <f t="shared" si="65"/>
        <v>0</v>
      </c>
      <c r="K110" s="105">
        <f t="shared" si="65"/>
        <v>4</v>
      </c>
      <c r="L110" s="105">
        <f t="shared" si="65"/>
        <v>0</v>
      </c>
      <c r="M110" s="105">
        <f t="shared" si="65"/>
        <v>4</v>
      </c>
      <c r="N110" s="105">
        <f t="shared" si="65"/>
        <v>0</v>
      </c>
      <c r="O110" s="103">
        <f t="shared" si="66"/>
        <v>0.8</v>
      </c>
      <c r="P110" s="103">
        <f t="shared" si="67"/>
        <v>100</v>
      </c>
    </row>
    <row r="111" spans="1:16" ht="30.75">
      <c r="A111" s="100" t="s">
        <v>95</v>
      </c>
      <c r="B111" s="101">
        <v>923</v>
      </c>
      <c r="C111" s="102" t="s">
        <v>77</v>
      </c>
      <c r="D111" s="102" t="s">
        <v>93</v>
      </c>
      <c r="E111" s="103" t="s">
        <v>164</v>
      </c>
      <c r="F111" s="102"/>
      <c r="G111" s="105">
        <f t="shared" si="65"/>
        <v>530</v>
      </c>
      <c r="H111" s="105">
        <f t="shared" si="65"/>
        <v>0</v>
      </c>
      <c r="I111" s="105">
        <f t="shared" si="65"/>
        <v>530</v>
      </c>
      <c r="J111" s="105">
        <f t="shared" si="65"/>
        <v>0</v>
      </c>
      <c r="K111" s="105">
        <f t="shared" si="65"/>
        <v>4</v>
      </c>
      <c r="L111" s="105">
        <f t="shared" si="65"/>
        <v>0</v>
      </c>
      <c r="M111" s="105">
        <f t="shared" si="65"/>
        <v>4</v>
      </c>
      <c r="N111" s="105">
        <f t="shared" si="65"/>
        <v>0</v>
      </c>
      <c r="O111" s="103">
        <f t="shared" si="66"/>
        <v>0.8</v>
      </c>
      <c r="P111" s="103">
        <f t="shared" si="67"/>
        <v>100</v>
      </c>
    </row>
    <row r="112" spans="1:16" ht="30.75">
      <c r="A112" s="100" t="s">
        <v>84</v>
      </c>
      <c r="B112" s="101">
        <v>923</v>
      </c>
      <c r="C112" s="102" t="s">
        <v>77</v>
      </c>
      <c r="D112" s="102" t="s">
        <v>93</v>
      </c>
      <c r="E112" s="103" t="s">
        <v>164</v>
      </c>
      <c r="F112" s="102" t="s">
        <v>85</v>
      </c>
      <c r="G112" s="105">
        <f t="shared" si="65"/>
        <v>530</v>
      </c>
      <c r="H112" s="105">
        <f t="shared" si="65"/>
        <v>0</v>
      </c>
      <c r="I112" s="105">
        <f t="shared" si="65"/>
        <v>530</v>
      </c>
      <c r="J112" s="105">
        <f t="shared" si="65"/>
        <v>0</v>
      </c>
      <c r="K112" s="105">
        <f t="shared" si="65"/>
        <v>4</v>
      </c>
      <c r="L112" s="105">
        <f t="shared" si="65"/>
        <v>0</v>
      </c>
      <c r="M112" s="105">
        <f t="shared" si="65"/>
        <v>4</v>
      </c>
      <c r="N112" s="105">
        <f t="shared" si="65"/>
        <v>0</v>
      </c>
      <c r="O112" s="103">
        <f t="shared" si="66"/>
        <v>0.8</v>
      </c>
      <c r="P112" s="103">
        <f t="shared" si="67"/>
        <v>100</v>
      </c>
    </row>
    <row r="113" spans="1:16" ht="46.5">
      <c r="A113" s="100" t="s">
        <v>86</v>
      </c>
      <c r="B113" s="101">
        <v>923</v>
      </c>
      <c r="C113" s="102" t="s">
        <v>77</v>
      </c>
      <c r="D113" s="102" t="s">
        <v>93</v>
      </c>
      <c r="E113" s="103" t="s">
        <v>164</v>
      </c>
      <c r="F113" s="102" t="s">
        <v>87</v>
      </c>
      <c r="G113" s="105">
        <v>530</v>
      </c>
      <c r="H113" s="105"/>
      <c r="I113" s="105">
        <v>530</v>
      </c>
      <c r="J113" s="105"/>
      <c r="K113" s="105">
        <v>4</v>
      </c>
      <c r="L113" s="105"/>
      <c r="M113" s="105">
        <v>4</v>
      </c>
      <c r="N113" s="105"/>
      <c r="O113" s="103">
        <f t="shared" si="66"/>
        <v>0.8</v>
      </c>
      <c r="P113" s="103">
        <f t="shared" si="67"/>
        <v>100</v>
      </c>
    </row>
    <row r="114" spans="1:16" ht="15">
      <c r="A114" s="129" t="s">
        <v>78</v>
      </c>
      <c r="B114" s="101">
        <v>923</v>
      </c>
      <c r="C114" s="102" t="s">
        <v>77</v>
      </c>
      <c r="D114" s="102" t="s">
        <v>93</v>
      </c>
      <c r="E114" s="103" t="s">
        <v>79</v>
      </c>
      <c r="F114" s="102"/>
      <c r="G114" s="105">
        <f t="shared" si="65"/>
        <v>3553</v>
      </c>
      <c r="H114" s="105">
        <f t="shared" si="65"/>
        <v>3553</v>
      </c>
      <c r="I114" s="105">
        <f t="shared" si="65"/>
        <v>3553</v>
      </c>
      <c r="J114" s="105">
        <f t="shared" si="65"/>
        <v>3553</v>
      </c>
      <c r="K114" s="105">
        <f t="shared" si="65"/>
        <v>0</v>
      </c>
      <c r="L114" s="105">
        <f t="shared" si="65"/>
        <v>0</v>
      </c>
      <c r="M114" s="105">
        <f t="shared" si="65"/>
        <v>0</v>
      </c>
      <c r="N114" s="105">
        <f t="shared" si="65"/>
        <v>0</v>
      </c>
      <c r="O114" s="103">
        <f t="shared" si="66"/>
        <v>0</v>
      </c>
      <c r="P114" s="133" t="e">
        <f t="shared" si="67"/>
        <v>#DIV/0!</v>
      </c>
    </row>
    <row r="115" spans="1:16" ht="62.25">
      <c r="A115" s="129" t="s">
        <v>202</v>
      </c>
      <c r="B115" s="101">
        <v>923</v>
      </c>
      <c r="C115" s="102" t="s">
        <v>77</v>
      </c>
      <c r="D115" s="102" t="s">
        <v>93</v>
      </c>
      <c r="E115" s="103" t="s">
        <v>203</v>
      </c>
      <c r="F115" s="102"/>
      <c r="G115" s="105">
        <f t="shared" si="65"/>
        <v>3553</v>
      </c>
      <c r="H115" s="105">
        <f t="shared" si="65"/>
        <v>3553</v>
      </c>
      <c r="I115" s="105">
        <f t="shared" si="65"/>
        <v>3553</v>
      </c>
      <c r="J115" s="105">
        <f t="shared" si="65"/>
        <v>3553</v>
      </c>
      <c r="K115" s="105">
        <f t="shared" si="65"/>
        <v>0</v>
      </c>
      <c r="L115" s="105">
        <f t="shared" si="65"/>
        <v>0</v>
      </c>
      <c r="M115" s="105">
        <f t="shared" si="65"/>
        <v>0</v>
      </c>
      <c r="N115" s="105">
        <f t="shared" si="65"/>
        <v>0</v>
      </c>
      <c r="O115" s="103">
        <f t="shared" si="66"/>
        <v>0</v>
      </c>
      <c r="P115" s="133" t="e">
        <f t="shared" si="67"/>
        <v>#DIV/0!</v>
      </c>
    </row>
    <row r="116" spans="1:16" ht="30.75">
      <c r="A116" s="129" t="s">
        <v>84</v>
      </c>
      <c r="B116" s="101">
        <v>923</v>
      </c>
      <c r="C116" s="102" t="s">
        <v>77</v>
      </c>
      <c r="D116" s="102" t="s">
        <v>93</v>
      </c>
      <c r="E116" s="103" t="s">
        <v>203</v>
      </c>
      <c r="F116" s="102" t="s">
        <v>85</v>
      </c>
      <c r="G116" s="105">
        <f t="shared" si="65"/>
        <v>3553</v>
      </c>
      <c r="H116" s="105">
        <f t="shared" si="65"/>
        <v>3553</v>
      </c>
      <c r="I116" s="105">
        <f t="shared" si="65"/>
        <v>3553</v>
      </c>
      <c r="J116" s="105">
        <f t="shared" si="65"/>
        <v>3553</v>
      </c>
      <c r="K116" s="105"/>
      <c r="L116" s="105">
        <f t="shared" si="65"/>
        <v>0</v>
      </c>
      <c r="M116" s="105">
        <f t="shared" si="65"/>
        <v>0</v>
      </c>
      <c r="N116" s="105">
        <f t="shared" si="65"/>
        <v>0</v>
      </c>
      <c r="O116" s="103">
        <f t="shared" si="66"/>
        <v>0</v>
      </c>
      <c r="P116" s="133" t="e">
        <f t="shared" si="67"/>
        <v>#DIV/0!</v>
      </c>
    </row>
    <row r="117" spans="1:16" ht="46.5">
      <c r="A117" s="129" t="s">
        <v>86</v>
      </c>
      <c r="B117" s="101">
        <v>923</v>
      </c>
      <c r="C117" s="102" t="s">
        <v>77</v>
      </c>
      <c r="D117" s="102" t="s">
        <v>93</v>
      </c>
      <c r="E117" s="103" t="s">
        <v>203</v>
      </c>
      <c r="F117" s="102" t="s">
        <v>87</v>
      </c>
      <c r="G117" s="105">
        <v>3553</v>
      </c>
      <c r="H117" s="105">
        <f>G117</f>
        <v>3553</v>
      </c>
      <c r="I117" s="105">
        <v>3553</v>
      </c>
      <c r="J117" s="105">
        <f>I117</f>
        <v>3553</v>
      </c>
      <c r="K117" s="105"/>
      <c r="L117" s="105"/>
      <c r="M117" s="105"/>
      <c r="N117" s="105"/>
      <c r="O117" s="103">
        <f t="shared" si="66"/>
        <v>0</v>
      </c>
      <c r="P117" s="133" t="e">
        <f t="shared" si="67"/>
        <v>#DIV/0!</v>
      </c>
    </row>
    <row r="118" spans="1:16" ht="30.75">
      <c r="A118" s="106" t="s">
        <v>126</v>
      </c>
      <c r="B118" s="98">
        <v>923</v>
      </c>
      <c r="C118" s="99" t="s">
        <v>103</v>
      </c>
      <c r="D118" s="99" t="s">
        <v>127</v>
      </c>
      <c r="E118" s="107"/>
      <c r="F118" s="99"/>
      <c r="G118" s="108">
        <f aca="true" t="shared" si="68" ref="G118:N122">G119</f>
        <v>930</v>
      </c>
      <c r="H118" s="108">
        <f t="shared" si="68"/>
        <v>0</v>
      </c>
      <c r="I118" s="108">
        <f t="shared" si="68"/>
        <v>930</v>
      </c>
      <c r="J118" s="108">
        <f t="shared" si="68"/>
        <v>0</v>
      </c>
      <c r="K118" s="108">
        <f t="shared" si="68"/>
        <v>49</v>
      </c>
      <c r="L118" s="108">
        <f t="shared" si="68"/>
        <v>0</v>
      </c>
      <c r="M118" s="108">
        <f t="shared" si="68"/>
        <v>49</v>
      </c>
      <c r="N118" s="108">
        <f t="shared" si="68"/>
        <v>0</v>
      </c>
      <c r="O118" s="107">
        <f aca="true" t="shared" si="69" ref="O118:O130">M118/G118*100</f>
        <v>5.3</v>
      </c>
      <c r="P118" s="107">
        <f aca="true" t="shared" si="70" ref="P118:P130">M118/K118*100</f>
        <v>100</v>
      </c>
    </row>
    <row r="119" spans="1:16" ht="46.5">
      <c r="A119" s="100" t="s">
        <v>18</v>
      </c>
      <c r="B119" s="101">
        <v>923</v>
      </c>
      <c r="C119" s="102" t="s">
        <v>103</v>
      </c>
      <c r="D119" s="102" t="s">
        <v>127</v>
      </c>
      <c r="E119" s="103" t="s">
        <v>19</v>
      </c>
      <c r="F119" s="102"/>
      <c r="G119" s="104">
        <f t="shared" si="68"/>
        <v>930</v>
      </c>
      <c r="H119" s="104">
        <f t="shared" si="68"/>
        <v>0</v>
      </c>
      <c r="I119" s="104">
        <f t="shared" si="68"/>
        <v>930</v>
      </c>
      <c r="J119" s="104">
        <f t="shared" si="68"/>
        <v>0</v>
      </c>
      <c r="K119" s="104">
        <f t="shared" si="68"/>
        <v>49</v>
      </c>
      <c r="L119" s="104">
        <f t="shared" si="68"/>
        <v>0</v>
      </c>
      <c r="M119" s="104">
        <f t="shared" si="68"/>
        <v>49</v>
      </c>
      <c r="N119" s="104">
        <f t="shared" si="68"/>
        <v>0</v>
      </c>
      <c r="O119" s="103">
        <f t="shared" si="69"/>
        <v>5.3</v>
      </c>
      <c r="P119" s="103">
        <f t="shared" si="70"/>
        <v>100</v>
      </c>
    </row>
    <row r="120" spans="1:16" ht="30.75">
      <c r="A120" s="100" t="s">
        <v>94</v>
      </c>
      <c r="B120" s="101">
        <v>923</v>
      </c>
      <c r="C120" s="102" t="s">
        <v>103</v>
      </c>
      <c r="D120" s="102" t="s">
        <v>127</v>
      </c>
      <c r="E120" s="103" t="s">
        <v>20</v>
      </c>
      <c r="F120" s="102"/>
      <c r="G120" s="104">
        <f t="shared" si="68"/>
        <v>930</v>
      </c>
      <c r="H120" s="104">
        <f t="shared" si="68"/>
        <v>0</v>
      </c>
      <c r="I120" s="104">
        <f t="shared" si="68"/>
        <v>930</v>
      </c>
      <c r="J120" s="104">
        <f t="shared" si="68"/>
        <v>0</v>
      </c>
      <c r="K120" s="104">
        <f t="shared" si="68"/>
        <v>49</v>
      </c>
      <c r="L120" s="104">
        <f t="shared" si="68"/>
        <v>0</v>
      </c>
      <c r="M120" s="104">
        <f t="shared" si="68"/>
        <v>49</v>
      </c>
      <c r="N120" s="104">
        <f t="shared" si="68"/>
        <v>0</v>
      </c>
      <c r="O120" s="103">
        <f t="shared" si="69"/>
        <v>5.3</v>
      </c>
      <c r="P120" s="103">
        <f t="shared" si="70"/>
        <v>100</v>
      </c>
    </row>
    <row r="121" spans="1:16" ht="15">
      <c r="A121" s="100" t="s">
        <v>21</v>
      </c>
      <c r="B121" s="101">
        <v>923</v>
      </c>
      <c r="C121" s="102" t="s">
        <v>103</v>
      </c>
      <c r="D121" s="102" t="s">
        <v>127</v>
      </c>
      <c r="E121" s="103" t="s">
        <v>22</v>
      </c>
      <c r="F121" s="102"/>
      <c r="G121" s="104">
        <f t="shared" si="68"/>
        <v>930</v>
      </c>
      <c r="H121" s="104">
        <f t="shared" si="68"/>
        <v>0</v>
      </c>
      <c r="I121" s="104">
        <f t="shared" si="68"/>
        <v>930</v>
      </c>
      <c r="J121" s="104">
        <f t="shared" si="68"/>
        <v>0</v>
      </c>
      <c r="K121" s="104">
        <f t="shared" si="68"/>
        <v>49</v>
      </c>
      <c r="L121" s="104">
        <f t="shared" si="68"/>
        <v>0</v>
      </c>
      <c r="M121" s="104">
        <f t="shared" si="68"/>
        <v>49</v>
      </c>
      <c r="N121" s="104">
        <f t="shared" si="68"/>
        <v>0</v>
      </c>
      <c r="O121" s="103">
        <f t="shared" si="69"/>
        <v>5.3</v>
      </c>
      <c r="P121" s="103">
        <f t="shared" si="70"/>
        <v>100</v>
      </c>
    </row>
    <row r="122" spans="1:16" ht="30.75">
      <c r="A122" s="100" t="s">
        <v>84</v>
      </c>
      <c r="B122" s="101">
        <v>923</v>
      </c>
      <c r="C122" s="102" t="s">
        <v>103</v>
      </c>
      <c r="D122" s="102" t="s">
        <v>127</v>
      </c>
      <c r="E122" s="103" t="s">
        <v>22</v>
      </c>
      <c r="F122" s="102" t="s">
        <v>85</v>
      </c>
      <c r="G122" s="105">
        <f t="shared" si="68"/>
        <v>930</v>
      </c>
      <c r="H122" s="105">
        <f t="shared" si="68"/>
        <v>0</v>
      </c>
      <c r="I122" s="105">
        <f t="shared" si="68"/>
        <v>930</v>
      </c>
      <c r="J122" s="105">
        <f t="shared" si="68"/>
        <v>0</v>
      </c>
      <c r="K122" s="105">
        <f t="shared" si="68"/>
        <v>49</v>
      </c>
      <c r="L122" s="105">
        <f t="shared" si="68"/>
        <v>0</v>
      </c>
      <c r="M122" s="105">
        <f t="shared" si="68"/>
        <v>49</v>
      </c>
      <c r="N122" s="105">
        <f t="shared" si="68"/>
        <v>0</v>
      </c>
      <c r="O122" s="103">
        <f t="shared" si="69"/>
        <v>5.3</v>
      </c>
      <c r="P122" s="103">
        <f t="shared" si="70"/>
        <v>100</v>
      </c>
    </row>
    <row r="123" spans="1:16" ht="46.5">
      <c r="A123" s="100" t="s">
        <v>86</v>
      </c>
      <c r="B123" s="101">
        <v>923</v>
      </c>
      <c r="C123" s="102" t="s">
        <v>103</v>
      </c>
      <c r="D123" s="102" t="s">
        <v>127</v>
      </c>
      <c r="E123" s="103" t="s">
        <v>22</v>
      </c>
      <c r="F123" s="102" t="s">
        <v>87</v>
      </c>
      <c r="G123" s="105">
        <v>930</v>
      </c>
      <c r="H123" s="105"/>
      <c r="I123" s="105">
        <v>930</v>
      </c>
      <c r="J123" s="105"/>
      <c r="K123" s="105">
        <v>49</v>
      </c>
      <c r="L123" s="105"/>
      <c r="M123" s="105">
        <v>49</v>
      </c>
      <c r="N123" s="105"/>
      <c r="O123" s="103">
        <f t="shared" si="69"/>
        <v>5.3</v>
      </c>
      <c r="P123" s="103">
        <f t="shared" si="70"/>
        <v>100</v>
      </c>
    </row>
    <row r="124" spans="1:16" ht="30.75">
      <c r="A124" s="106" t="s">
        <v>23</v>
      </c>
      <c r="B124" s="98">
        <v>923</v>
      </c>
      <c r="C124" s="99" t="s">
        <v>127</v>
      </c>
      <c r="D124" s="99" t="s">
        <v>103</v>
      </c>
      <c r="E124" s="107"/>
      <c r="F124" s="99"/>
      <c r="G124" s="108">
        <f aca="true" t="shared" si="71" ref="G124:N129">G125</f>
        <v>8848</v>
      </c>
      <c r="H124" s="108">
        <f t="shared" si="71"/>
        <v>0</v>
      </c>
      <c r="I124" s="108">
        <f t="shared" si="71"/>
        <v>8848</v>
      </c>
      <c r="J124" s="108">
        <f t="shared" si="71"/>
        <v>0</v>
      </c>
      <c r="K124" s="108">
        <f t="shared" si="71"/>
        <v>1664</v>
      </c>
      <c r="L124" s="108">
        <f t="shared" si="71"/>
        <v>0</v>
      </c>
      <c r="M124" s="108">
        <f t="shared" si="71"/>
        <v>1664</v>
      </c>
      <c r="N124" s="108">
        <f t="shared" si="71"/>
        <v>0</v>
      </c>
      <c r="O124" s="107">
        <f t="shared" si="69"/>
        <v>18.8</v>
      </c>
      <c r="P124" s="107">
        <f t="shared" si="70"/>
        <v>100</v>
      </c>
    </row>
    <row r="125" spans="1:16" ht="46.5">
      <c r="A125" s="100" t="s">
        <v>98</v>
      </c>
      <c r="B125" s="101">
        <v>923</v>
      </c>
      <c r="C125" s="102" t="s">
        <v>127</v>
      </c>
      <c r="D125" s="102" t="s">
        <v>103</v>
      </c>
      <c r="E125" s="103" t="s">
        <v>99</v>
      </c>
      <c r="F125" s="102"/>
      <c r="G125" s="104">
        <f t="shared" si="71"/>
        <v>8848</v>
      </c>
      <c r="H125" s="104">
        <f t="shared" si="71"/>
        <v>0</v>
      </c>
      <c r="I125" s="104">
        <f t="shared" si="71"/>
        <v>8848</v>
      </c>
      <c r="J125" s="104">
        <f t="shared" si="71"/>
        <v>0</v>
      </c>
      <c r="K125" s="104">
        <f t="shared" si="71"/>
        <v>1664</v>
      </c>
      <c r="L125" s="104">
        <f t="shared" si="71"/>
        <v>0</v>
      </c>
      <c r="M125" s="104">
        <f t="shared" si="71"/>
        <v>1664</v>
      </c>
      <c r="N125" s="104">
        <f t="shared" si="71"/>
        <v>0</v>
      </c>
      <c r="O125" s="103">
        <f t="shared" si="69"/>
        <v>18.8</v>
      </c>
      <c r="P125" s="103">
        <f t="shared" si="70"/>
        <v>100</v>
      </c>
    </row>
    <row r="126" spans="1:16" ht="15">
      <c r="A126" s="100" t="s">
        <v>100</v>
      </c>
      <c r="B126" s="101">
        <v>923</v>
      </c>
      <c r="C126" s="102" t="s">
        <v>127</v>
      </c>
      <c r="D126" s="102" t="s">
        <v>103</v>
      </c>
      <c r="E126" s="103" t="s">
        <v>101</v>
      </c>
      <c r="F126" s="102"/>
      <c r="G126" s="104">
        <f t="shared" si="71"/>
        <v>8848</v>
      </c>
      <c r="H126" s="104">
        <f t="shared" si="71"/>
        <v>0</v>
      </c>
      <c r="I126" s="104">
        <f t="shared" si="71"/>
        <v>8848</v>
      </c>
      <c r="J126" s="104">
        <f t="shared" si="71"/>
        <v>0</v>
      </c>
      <c r="K126" s="104">
        <f t="shared" si="71"/>
        <v>1664</v>
      </c>
      <c r="L126" s="104">
        <f t="shared" si="71"/>
        <v>0</v>
      </c>
      <c r="M126" s="104">
        <f t="shared" si="71"/>
        <v>1664</v>
      </c>
      <c r="N126" s="104">
        <f t="shared" si="71"/>
        <v>0</v>
      </c>
      <c r="O126" s="103">
        <f t="shared" si="69"/>
        <v>18.8</v>
      </c>
      <c r="P126" s="103">
        <f t="shared" si="70"/>
        <v>100</v>
      </c>
    </row>
    <row r="127" spans="1:16" ht="30.75">
      <c r="A127" s="100" t="s">
        <v>123</v>
      </c>
      <c r="B127" s="101">
        <v>923</v>
      </c>
      <c r="C127" s="102" t="s">
        <v>127</v>
      </c>
      <c r="D127" s="102" t="s">
        <v>103</v>
      </c>
      <c r="E127" s="103" t="s">
        <v>24</v>
      </c>
      <c r="F127" s="102"/>
      <c r="G127" s="104">
        <f t="shared" si="71"/>
        <v>8848</v>
      </c>
      <c r="H127" s="104">
        <f t="shared" si="71"/>
        <v>0</v>
      </c>
      <c r="I127" s="104">
        <f t="shared" si="71"/>
        <v>8848</v>
      </c>
      <c r="J127" s="104">
        <f t="shared" si="71"/>
        <v>0</v>
      </c>
      <c r="K127" s="104">
        <f t="shared" si="71"/>
        <v>1664</v>
      </c>
      <c r="L127" s="104">
        <f t="shared" si="71"/>
        <v>0</v>
      </c>
      <c r="M127" s="104">
        <f t="shared" si="71"/>
        <v>1664</v>
      </c>
      <c r="N127" s="104">
        <f t="shared" si="71"/>
        <v>0</v>
      </c>
      <c r="O127" s="103">
        <f t="shared" si="69"/>
        <v>18.8</v>
      </c>
      <c r="P127" s="103">
        <f t="shared" si="70"/>
        <v>100</v>
      </c>
    </row>
    <row r="128" spans="1:16" ht="30.75">
      <c r="A128" s="100" t="s">
        <v>25</v>
      </c>
      <c r="B128" s="101">
        <v>923</v>
      </c>
      <c r="C128" s="102" t="s">
        <v>127</v>
      </c>
      <c r="D128" s="102" t="s">
        <v>103</v>
      </c>
      <c r="E128" s="103" t="s">
        <v>26</v>
      </c>
      <c r="F128" s="102"/>
      <c r="G128" s="104">
        <f t="shared" si="71"/>
        <v>8848</v>
      </c>
      <c r="H128" s="104">
        <f t="shared" si="71"/>
        <v>0</v>
      </c>
      <c r="I128" s="104">
        <f t="shared" si="71"/>
        <v>8848</v>
      </c>
      <c r="J128" s="104">
        <f t="shared" si="71"/>
        <v>0</v>
      </c>
      <c r="K128" s="104">
        <f t="shared" si="71"/>
        <v>1664</v>
      </c>
      <c r="L128" s="104">
        <f t="shared" si="71"/>
        <v>0</v>
      </c>
      <c r="M128" s="104">
        <f t="shared" si="71"/>
        <v>1664</v>
      </c>
      <c r="N128" s="104">
        <f t="shared" si="71"/>
        <v>0</v>
      </c>
      <c r="O128" s="103">
        <f t="shared" si="69"/>
        <v>18.8</v>
      </c>
      <c r="P128" s="103">
        <f t="shared" si="70"/>
        <v>100</v>
      </c>
    </row>
    <row r="129" spans="1:16" ht="46.5">
      <c r="A129" s="100" t="s">
        <v>119</v>
      </c>
      <c r="B129" s="101">
        <v>923</v>
      </c>
      <c r="C129" s="102" t="s">
        <v>127</v>
      </c>
      <c r="D129" s="102" t="s">
        <v>103</v>
      </c>
      <c r="E129" s="103" t="s">
        <v>26</v>
      </c>
      <c r="F129" s="102" t="s">
        <v>120</v>
      </c>
      <c r="G129" s="105">
        <f t="shared" si="71"/>
        <v>8848</v>
      </c>
      <c r="H129" s="105">
        <f t="shared" si="71"/>
        <v>0</v>
      </c>
      <c r="I129" s="105">
        <f t="shared" si="71"/>
        <v>8848</v>
      </c>
      <c r="J129" s="105">
        <f t="shared" si="71"/>
        <v>0</v>
      </c>
      <c r="K129" s="105">
        <f>K130</f>
        <v>1664</v>
      </c>
      <c r="L129" s="105">
        <f t="shared" si="71"/>
        <v>0</v>
      </c>
      <c r="M129" s="105">
        <f>M130</f>
        <v>1664</v>
      </c>
      <c r="N129" s="105">
        <f t="shared" si="71"/>
        <v>0</v>
      </c>
      <c r="O129" s="103">
        <f t="shared" si="69"/>
        <v>18.8</v>
      </c>
      <c r="P129" s="103">
        <f t="shared" si="70"/>
        <v>100</v>
      </c>
    </row>
    <row r="130" spans="1:16" ht="15">
      <c r="A130" s="100" t="s">
        <v>124</v>
      </c>
      <c r="B130" s="101">
        <v>923</v>
      </c>
      <c r="C130" s="102" t="s">
        <v>127</v>
      </c>
      <c r="D130" s="102" t="s">
        <v>103</v>
      </c>
      <c r="E130" s="103" t="s">
        <v>26</v>
      </c>
      <c r="F130" s="102" t="s">
        <v>125</v>
      </c>
      <c r="G130" s="105">
        <v>8848</v>
      </c>
      <c r="H130" s="105"/>
      <c r="I130" s="105">
        <v>8848</v>
      </c>
      <c r="J130" s="105"/>
      <c r="K130" s="105">
        <v>1664</v>
      </c>
      <c r="L130" s="105"/>
      <c r="M130" s="105">
        <v>1664</v>
      </c>
      <c r="N130" s="105"/>
      <c r="O130" s="103">
        <f t="shared" si="69"/>
        <v>18.8</v>
      </c>
      <c r="P130" s="103">
        <f t="shared" si="70"/>
        <v>100</v>
      </c>
    </row>
    <row r="132" ht="3" customHeight="1"/>
    <row r="133" spans="1:16" s="95" customFormat="1" ht="28.5" customHeight="1">
      <c r="A133" s="96" t="s">
        <v>150</v>
      </c>
      <c r="B133" s="91"/>
      <c r="C133" s="92"/>
      <c r="D133" s="92"/>
      <c r="E133" s="92"/>
      <c r="F133" s="92"/>
      <c r="G133" s="93"/>
      <c r="H133" s="93"/>
      <c r="I133" s="93"/>
      <c r="J133" s="93"/>
      <c r="K133" s="93"/>
      <c r="L133" s="93"/>
      <c r="M133" s="93"/>
      <c r="N133" s="93"/>
      <c r="O133" s="93"/>
      <c r="P133" s="94" t="s">
        <v>151</v>
      </c>
    </row>
    <row r="134" ht="15">
      <c r="A134" s="51" t="s">
        <v>204</v>
      </c>
    </row>
  </sheetData>
  <sheetProtection/>
  <autoFilter ref="A4:F133"/>
  <mergeCells count="12">
    <mergeCell ref="M4:N4"/>
    <mergeCell ref="O4:P4"/>
    <mergeCell ref="A2:P2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/>
  <pageMargins left="0.3937007874015748" right="0" top="0.23" bottom="0.1968503937007874" header="0" footer="0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outlinePr summaryBelow="0"/>
  </sheetPr>
  <dimension ref="A1:J39"/>
  <sheetViews>
    <sheetView showGridLines="0" zoomScalePageLayoutView="0" workbookViewId="0" topLeftCell="A7">
      <selection activeCell="D41" sqref="D41"/>
    </sheetView>
  </sheetViews>
  <sheetFormatPr defaultColWidth="9.125" defaultRowHeight="12.75" customHeight="1"/>
  <cols>
    <col min="1" max="1" width="39.50390625" style="59" customWidth="1"/>
    <col min="2" max="2" width="7.125" style="59" customWidth="1"/>
    <col min="3" max="3" width="5.125" style="59" customWidth="1"/>
    <col min="4" max="4" width="7.00390625" style="59" customWidth="1"/>
    <col min="5" max="5" width="11.50390625" style="59" customWidth="1"/>
    <col min="6" max="6" width="12.375" style="59" customWidth="1"/>
    <col min="7" max="7" width="11.125" style="59" customWidth="1"/>
    <col min="8" max="8" width="9.125" style="59" customWidth="1"/>
    <col min="9" max="9" width="11.625" style="59" bestFit="1" customWidth="1"/>
    <col min="10" max="16384" width="9.125" style="59" customWidth="1"/>
  </cols>
  <sheetData>
    <row r="1" spans="1:7" ht="12.75" customHeight="1">
      <c r="A1" s="58"/>
      <c r="B1" s="57"/>
      <c r="C1" s="58"/>
      <c r="D1" s="58"/>
      <c r="G1" s="58"/>
    </row>
    <row r="2" spans="1:7" ht="85.5" customHeight="1">
      <c r="A2" s="149" t="s">
        <v>172</v>
      </c>
      <c r="B2" s="149"/>
      <c r="C2" s="149"/>
      <c r="D2" s="149"/>
      <c r="E2" s="149"/>
      <c r="F2" s="149"/>
      <c r="G2" s="149"/>
    </row>
    <row r="3" spans="1:7" ht="12.75" customHeight="1">
      <c r="A3" s="60"/>
      <c r="B3" s="60"/>
      <c r="C3" s="60"/>
      <c r="D3" s="60"/>
      <c r="G3" s="60"/>
    </row>
    <row r="4" spans="2:6" ht="14.25" customHeight="1">
      <c r="B4" s="147"/>
      <c r="C4" s="148"/>
      <c r="D4" s="148"/>
      <c r="E4" s="148"/>
      <c r="F4" s="148"/>
    </row>
    <row r="5" spans="1:7" ht="12.75">
      <c r="A5" s="60"/>
      <c r="B5" s="60"/>
      <c r="C5" s="60"/>
      <c r="D5" s="60"/>
      <c r="G5" s="65" t="s">
        <v>143</v>
      </c>
    </row>
    <row r="6" spans="1:7" ht="52.5">
      <c r="A6" s="64" t="s">
        <v>141</v>
      </c>
      <c r="B6" s="64" t="s">
        <v>10</v>
      </c>
      <c r="C6" s="64" t="s">
        <v>68</v>
      </c>
      <c r="D6" s="64" t="s">
        <v>48</v>
      </c>
      <c r="E6" s="64" t="s">
        <v>175</v>
      </c>
      <c r="F6" s="64" t="s">
        <v>140</v>
      </c>
      <c r="G6" s="64" t="s">
        <v>142</v>
      </c>
    </row>
    <row r="7" spans="1:7" ht="12.75">
      <c r="A7" s="61"/>
      <c r="B7" s="77"/>
      <c r="C7" s="77"/>
      <c r="D7" s="77"/>
      <c r="E7" s="77"/>
      <c r="F7" s="77"/>
      <c r="G7" s="77"/>
    </row>
    <row r="8" spans="1:7" ht="12.75">
      <c r="A8" s="72" t="s">
        <v>173</v>
      </c>
      <c r="B8" s="78"/>
      <c r="C8" s="78"/>
      <c r="D8" s="78"/>
      <c r="E8" s="79">
        <f>E10+E11</f>
        <v>228.32</v>
      </c>
      <c r="F8" s="79"/>
      <c r="G8" s="79">
        <f>F8/E8*100</f>
        <v>0</v>
      </c>
    </row>
    <row r="9" spans="1:7" ht="12.75">
      <c r="A9" s="61" t="s">
        <v>134</v>
      </c>
      <c r="B9" s="77"/>
      <c r="C9" s="77"/>
      <c r="D9" s="77"/>
      <c r="E9" s="77"/>
      <c r="F9" s="77"/>
      <c r="G9" s="77"/>
    </row>
    <row r="10" spans="1:7" ht="12.75">
      <c r="A10" s="73" t="s">
        <v>130</v>
      </c>
      <c r="B10" s="78" t="s">
        <v>13</v>
      </c>
      <c r="C10" s="78"/>
      <c r="D10" s="78" t="s">
        <v>14</v>
      </c>
      <c r="E10" s="111">
        <v>228.32</v>
      </c>
      <c r="F10" s="111"/>
      <c r="G10" s="111">
        <f aca="true" t="shared" si="0" ref="G10:G17">F10/E10*100</f>
        <v>0</v>
      </c>
    </row>
    <row r="11" spans="1:7" ht="30" hidden="1">
      <c r="A11" s="73" t="s">
        <v>139</v>
      </c>
      <c r="B11" s="78" t="s">
        <v>17</v>
      </c>
      <c r="C11" s="78"/>
      <c r="D11" s="78" t="s">
        <v>14</v>
      </c>
      <c r="E11" s="111"/>
      <c r="F11" s="110"/>
      <c r="G11" s="111"/>
    </row>
    <row r="12" spans="1:7" ht="12.75">
      <c r="A12" s="72" t="s">
        <v>40</v>
      </c>
      <c r="B12" s="78"/>
      <c r="C12" s="78"/>
      <c r="D12" s="78"/>
      <c r="E12" s="112">
        <f>E14</f>
        <v>950</v>
      </c>
      <c r="F12" s="112">
        <f>F13+F14+F15+F16</f>
        <v>161.8</v>
      </c>
      <c r="G12" s="112">
        <f t="shared" si="0"/>
        <v>17.03</v>
      </c>
    </row>
    <row r="13" spans="1:7" ht="20.25" hidden="1">
      <c r="A13" s="73" t="s">
        <v>138</v>
      </c>
      <c r="B13" s="78" t="s">
        <v>16</v>
      </c>
      <c r="C13" s="78" t="s">
        <v>70</v>
      </c>
      <c r="D13" s="78" t="s">
        <v>14</v>
      </c>
      <c r="E13" s="111"/>
      <c r="F13" s="110"/>
      <c r="G13" s="114" t="e">
        <f t="shared" si="0"/>
        <v>#DIV/0!</v>
      </c>
    </row>
    <row r="14" spans="1:7" ht="20.25">
      <c r="A14" s="73" t="s">
        <v>136</v>
      </c>
      <c r="B14" s="78" t="s">
        <v>13</v>
      </c>
      <c r="C14" s="78" t="s">
        <v>70</v>
      </c>
      <c r="D14" s="78" t="s">
        <v>14</v>
      </c>
      <c r="E14" s="111">
        <v>950</v>
      </c>
      <c r="F14" s="111">
        <f>436.89-46.77-E10</f>
        <v>161.8</v>
      </c>
      <c r="G14" s="111">
        <f t="shared" si="0"/>
        <v>17.03</v>
      </c>
    </row>
    <row r="15" spans="1:10" ht="30" hidden="1">
      <c r="A15" s="73" t="s">
        <v>135</v>
      </c>
      <c r="B15" s="78" t="s">
        <v>11</v>
      </c>
      <c r="C15" s="78" t="s">
        <v>70</v>
      </c>
      <c r="D15" s="78" t="s">
        <v>12</v>
      </c>
      <c r="E15" s="111" t="e">
        <f>(#REF!)/1000</f>
        <v>#REF!</v>
      </c>
      <c r="F15" s="111"/>
      <c r="G15" s="114" t="e">
        <f t="shared" si="0"/>
        <v>#REF!</v>
      </c>
      <c r="J15" s="80">
        <f>21.23+64.31</f>
        <v>85.54</v>
      </c>
    </row>
    <row r="16" spans="1:7" ht="12.75" hidden="1">
      <c r="A16" s="73" t="s">
        <v>137</v>
      </c>
      <c r="B16" s="78" t="s">
        <v>15</v>
      </c>
      <c r="C16" s="78" t="s">
        <v>70</v>
      </c>
      <c r="D16" s="78" t="s">
        <v>12</v>
      </c>
      <c r="E16" s="111"/>
      <c r="F16" s="111">
        <v>0</v>
      </c>
      <c r="G16" s="114" t="e">
        <f t="shared" si="0"/>
        <v>#DIV/0!</v>
      </c>
    </row>
    <row r="17" spans="1:9" ht="12.75">
      <c r="A17" s="74" t="s">
        <v>144</v>
      </c>
      <c r="B17" s="81"/>
      <c r="C17" s="81"/>
      <c r="D17" s="81"/>
      <c r="E17" s="113">
        <f>E14+E10</f>
        <v>1178.32</v>
      </c>
      <c r="F17" s="113">
        <f>E8+F12</f>
        <v>390.12</v>
      </c>
      <c r="G17" s="113">
        <f t="shared" si="0"/>
        <v>33.11</v>
      </c>
      <c r="H17" s="62"/>
      <c r="I17" s="62"/>
    </row>
    <row r="18" spans="1:9" ht="12.75">
      <c r="A18" s="74"/>
      <c r="B18" s="81"/>
      <c r="C18" s="81"/>
      <c r="D18" s="81"/>
      <c r="E18" s="113"/>
      <c r="F18" s="113"/>
      <c r="G18" s="113"/>
      <c r="I18" s="62"/>
    </row>
    <row r="19" spans="1:7" ht="12.75">
      <c r="A19" s="74" t="s">
        <v>41</v>
      </c>
      <c r="B19" s="81"/>
      <c r="C19" s="81"/>
      <c r="D19" s="81"/>
      <c r="E19" s="113">
        <f>E20</f>
        <v>1178.32</v>
      </c>
      <c r="F19" s="113">
        <f>F20</f>
        <v>255.44</v>
      </c>
      <c r="G19" s="113">
        <f>G20</f>
        <v>21.68</v>
      </c>
    </row>
    <row r="20" spans="1:7" ht="12.75">
      <c r="A20" s="75"/>
      <c r="B20" s="82" t="s">
        <v>13</v>
      </c>
      <c r="C20" s="82"/>
      <c r="D20" s="82"/>
      <c r="E20" s="112">
        <f>SUM(E21:E34)</f>
        <v>1178.32</v>
      </c>
      <c r="F20" s="112">
        <f>SUM(F21:F34)</f>
        <v>255.44</v>
      </c>
      <c r="G20" s="112">
        <f aca="true" t="shared" si="1" ref="G20:G34">F20/E20*100</f>
        <v>21.68</v>
      </c>
    </row>
    <row r="21" spans="1:7" ht="12.75">
      <c r="A21" s="73" t="s">
        <v>36</v>
      </c>
      <c r="B21" s="78" t="s">
        <v>13</v>
      </c>
      <c r="C21" s="78" t="s">
        <v>69</v>
      </c>
      <c r="D21" s="78" t="s">
        <v>28</v>
      </c>
      <c r="E21" s="111">
        <v>269.3</v>
      </c>
      <c r="F21" s="111">
        <v>202.43</v>
      </c>
      <c r="G21" s="111">
        <f t="shared" si="1"/>
        <v>75.17</v>
      </c>
    </row>
    <row r="22" spans="1:7" ht="12.75" hidden="1">
      <c r="A22" s="73"/>
      <c r="B22" s="78" t="s">
        <v>13</v>
      </c>
      <c r="C22" s="78" t="s">
        <v>153</v>
      </c>
      <c r="D22" s="78" t="s">
        <v>154</v>
      </c>
      <c r="E22" s="111"/>
      <c r="F22" s="111"/>
      <c r="G22" s="111" t="e">
        <f>F22/E22*100</f>
        <v>#DIV/0!</v>
      </c>
    </row>
    <row r="23" spans="1:7" ht="12.75">
      <c r="A23" s="73" t="s">
        <v>131</v>
      </c>
      <c r="B23" s="78" t="s">
        <v>13</v>
      </c>
      <c r="C23" s="78" t="s">
        <v>71</v>
      </c>
      <c r="D23" s="78" t="s">
        <v>29</v>
      </c>
      <c r="E23" s="111">
        <v>88.14</v>
      </c>
      <c r="F23" s="111">
        <v>12.32</v>
      </c>
      <c r="G23" s="111">
        <f t="shared" si="1"/>
        <v>13.98</v>
      </c>
    </row>
    <row r="24" spans="1:7" ht="12.75">
      <c r="A24" s="73" t="s">
        <v>37</v>
      </c>
      <c r="B24" s="78" t="s">
        <v>13</v>
      </c>
      <c r="C24" s="78" t="s">
        <v>72</v>
      </c>
      <c r="D24" s="78" t="s">
        <v>30</v>
      </c>
      <c r="E24" s="111">
        <v>54.45</v>
      </c>
      <c r="F24" s="111">
        <v>2.4</v>
      </c>
      <c r="G24" s="111">
        <f t="shared" si="1"/>
        <v>4.41</v>
      </c>
    </row>
    <row r="25" spans="1:7" ht="12.75">
      <c r="A25" s="73" t="s">
        <v>176</v>
      </c>
      <c r="B25" s="78" t="s">
        <v>13</v>
      </c>
      <c r="C25" s="78" t="s">
        <v>72</v>
      </c>
      <c r="D25" s="78" t="s">
        <v>177</v>
      </c>
      <c r="E25" s="111">
        <v>70.19</v>
      </c>
      <c r="F25" s="111">
        <v>7.56</v>
      </c>
      <c r="G25" s="111">
        <f t="shared" si="1"/>
        <v>10.77</v>
      </c>
    </row>
    <row r="26" spans="1:7" ht="12.75" hidden="1">
      <c r="A26" s="73" t="s">
        <v>38</v>
      </c>
      <c r="B26" s="78" t="s">
        <v>13</v>
      </c>
      <c r="C26" s="78" t="s">
        <v>72</v>
      </c>
      <c r="D26" s="78" t="s">
        <v>31</v>
      </c>
      <c r="E26" s="111"/>
      <c r="F26" s="111"/>
      <c r="G26" s="111" t="e">
        <f t="shared" si="1"/>
        <v>#DIV/0!</v>
      </c>
    </row>
    <row r="27" spans="1:7" ht="12.75">
      <c r="A27" s="73" t="s">
        <v>132</v>
      </c>
      <c r="B27" s="78" t="s">
        <v>13</v>
      </c>
      <c r="C27" s="78" t="s">
        <v>72</v>
      </c>
      <c r="D27" s="78" t="s">
        <v>32</v>
      </c>
      <c r="E27" s="111">
        <v>177.76</v>
      </c>
      <c r="F27" s="111">
        <v>0.75</v>
      </c>
      <c r="G27" s="111">
        <f t="shared" si="1"/>
        <v>0.42</v>
      </c>
    </row>
    <row r="28" spans="1:7" ht="12.75">
      <c r="A28" s="73" t="s">
        <v>133</v>
      </c>
      <c r="B28" s="78" t="s">
        <v>13</v>
      </c>
      <c r="C28" s="78" t="s">
        <v>72</v>
      </c>
      <c r="D28" s="78" t="s">
        <v>33</v>
      </c>
      <c r="E28" s="111">
        <v>260.98</v>
      </c>
      <c r="F28" s="111">
        <v>4.54</v>
      </c>
      <c r="G28" s="111">
        <f t="shared" si="1"/>
        <v>1.74</v>
      </c>
    </row>
    <row r="29" spans="1:7" ht="12.75">
      <c r="A29" s="83" t="s">
        <v>145</v>
      </c>
      <c r="B29" s="84" t="s">
        <v>13</v>
      </c>
      <c r="C29" s="84" t="s">
        <v>72</v>
      </c>
      <c r="D29" s="84" t="s">
        <v>146</v>
      </c>
      <c r="E29" s="111">
        <v>84.75</v>
      </c>
      <c r="F29" s="111"/>
      <c r="G29" s="111">
        <f>F29/E29*100</f>
        <v>0</v>
      </c>
    </row>
    <row r="30" spans="1:7" ht="12.75">
      <c r="A30" s="73" t="s">
        <v>39</v>
      </c>
      <c r="B30" s="78" t="s">
        <v>13</v>
      </c>
      <c r="C30" s="78" t="s">
        <v>72</v>
      </c>
      <c r="D30" s="78" t="s">
        <v>35</v>
      </c>
      <c r="E30" s="111">
        <v>144.75</v>
      </c>
      <c r="F30" s="111">
        <v>24.6</v>
      </c>
      <c r="G30" s="111">
        <f t="shared" si="1"/>
        <v>16.99</v>
      </c>
    </row>
    <row r="31" spans="1:7" ht="12.75">
      <c r="A31" s="73" t="s">
        <v>178</v>
      </c>
      <c r="B31" s="78" t="s">
        <v>13</v>
      </c>
      <c r="C31" s="78" t="s">
        <v>179</v>
      </c>
      <c r="D31" s="78" t="s">
        <v>180</v>
      </c>
      <c r="E31" s="111">
        <v>1</v>
      </c>
      <c r="F31" s="111"/>
      <c r="G31" s="111">
        <f t="shared" si="1"/>
        <v>0</v>
      </c>
    </row>
    <row r="32" spans="1:7" s="63" customFormat="1" ht="21" customHeight="1">
      <c r="A32" s="73" t="s">
        <v>178</v>
      </c>
      <c r="B32" s="78" t="s">
        <v>13</v>
      </c>
      <c r="C32" s="78" t="s">
        <v>181</v>
      </c>
      <c r="D32" s="78" t="s">
        <v>180</v>
      </c>
      <c r="E32" s="111">
        <v>13</v>
      </c>
      <c r="F32" s="111">
        <v>0.78</v>
      </c>
      <c r="G32" s="111">
        <f t="shared" si="1"/>
        <v>6</v>
      </c>
    </row>
    <row r="33" spans="1:7" s="63" customFormat="1" ht="23.25" customHeight="1">
      <c r="A33" s="73" t="s">
        <v>182</v>
      </c>
      <c r="B33" s="78" t="s">
        <v>13</v>
      </c>
      <c r="C33" s="78" t="s">
        <v>183</v>
      </c>
      <c r="D33" s="78" t="s">
        <v>184</v>
      </c>
      <c r="E33" s="111">
        <v>14</v>
      </c>
      <c r="F33" s="111">
        <v>0.06</v>
      </c>
      <c r="G33" s="111">
        <f t="shared" si="1"/>
        <v>0.43</v>
      </c>
    </row>
    <row r="34" spans="1:7" s="71" customFormat="1" ht="24" customHeight="1" hidden="1">
      <c r="A34" s="76" t="s">
        <v>27</v>
      </c>
      <c r="B34" s="78" t="s">
        <v>13</v>
      </c>
      <c r="C34" s="78" t="s">
        <v>89</v>
      </c>
      <c r="D34" s="78" t="s">
        <v>34</v>
      </c>
      <c r="E34" s="111"/>
      <c r="F34" s="111"/>
      <c r="G34" s="111" t="e">
        <f t="shared" si="1"/>
        <v>#DIV/0!</v>
      </c>
    </row>
    <row r="35" spans="1:7" ht="12.75" customHeight="1">
      <c r="A35" s="75" t="s">
        <v>174</v>
      </c>
      <c r="B35" s="78"/>
      <c r="C35" s="78"/>
      <c r="D35" s="78"/>
      <c r="E35" s="79"/>
      <c r="F35" s="79">
        <f>F17-F19</f>
        <v>134.68</v>
      </c>
      <c r="G35" s="79"/>
    </row>
    <row r="38" spans="1:7" s="63" customFormat="1" ht="39" customHeight="1">
      <c r="A38" s="63" t="s">
        <v>150</v>
      </c>
      <c r="G38" s="141" t="s">
        <v>151</v>
      </c>
    </row>
    <row r="39" ht="20.25" customHeight="1">
      <c r="A39" s="59" t="s">
        <v>204</v>
      </c>
    </row>
  </sheetData>
  <sheetProtection/>
  <mergeCells count="2">
    <mergeCell ref="B4:F4"/>
    <mergeCell ref="A2:G2"/>
  </mergeCells>
  <printOptions/>
  <pageMargins left="0.53" right="0.28" top="0.28" bottom="0.31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80"/>
  <sheetViews>
    <sheetView zoomScalePageLayoutView="0" workbookViewId="0" topLeftCell="A62">
      <selection activeCell="E81" sqref="E81:F81"/>
    </sheetView>
  </sheetViews>
  <sheetFormatPr defaultColWidth="9.00390625" defaultRowHeight="42.75" customHeight="1"/>
  <cols>
    <col min="1" max="2" width="16.00390625" style="0" customWidth="1"/>
    <col min="3" max="3" width="14.375" style="0" customWidth="1"/>
    <col min="4" max="4" width="18.50390625" style="0" customWidth="1"/>
    <col min="5" max="5" width="14.375" style="0" customWidth="1"/>
    <col min="6" max="6" width="18.50390625" style="0" customWidth="1"/>
    <col min="7" max="7" width="48.00390625" style="0" customWidth="1"/>
  </cols>
  <sheetData>
    <row r="1" spans="1:7" ht="42.75" customHeight="1" hidden="1">
      <c r="A1" s="152"/>
      <c r="B1" s="152"/>
      <c r="C1" s="152"/>
      <c r="D1" s="152"/>
      <c r="E1" s="152"/>
      <c r="F1" s="152"/>
      <c r="G1" s="152"/>
    </row>
    <row r="2" spans="1:7" ht="24.75" customHeight="1" hidden="1" thickBot="1">
      <c r="A2" s="16"/>
      <c r="B2" s="16"/>
      <c r="C2" s="16"/>
      <c r="D2" s="16"/>
      <c r="E2" s="16"/>
      <c r="F2" s="16"/>
      <c r="G2" s="16"/>
    </row>
    <row r="3" spans="1:7" s="13" customFormat="1" ht="38.25" customHeight="1" hidden="1" thickBot="1">
      <c r="A3" s="155" t="s">
        <v>53</v>
      </c>
      <c r="B3" s="160"/>
      <c r="C3" s="155" t="s">
        <v>54</v>
      </c>
      <c r="D3" s="156"/>
      <c r="E3" s="155" t="s">
        <v>54</v>
      </c>
      <c r="F3" s="156"/>
      <c r="G3" s="157" t="s">
        <v>55</v>
      </c>
    </row>
    <row r="4" spans="1:7" s="13" customFormat="1" ht="38.25" customHeight="1" hidden="1" thickBot="1">
      <c r="A4" s="17" t="s">
        <v>45</v>
      </c>
      <c r="B4" s="18" t="s">
        <v>56</v>
      </c>
      <c r="C4" s="19" t="s">
        <v>45</v>
      </c>
      <c r="D4" s="18" t="s">
        <v>56</v>
      </c>
      <c r="E4" s="19" t="s">
        <v>45</v>
      </c>
      <c r="F4" s="20" t="s">
        <v>56</v>
      </c>
      <c r="G4" s="158"/>
    </row>
    <row r="5" spans="1:7" ht="12.75" hidden="1">
      <c r="A5" s="21">
        <v>15575</v>
      </c>
      <c r="B5" s="22"/>
      <c r="C5" s="21">
        <v>12805</v>
      </c>
      <c r="D5" s="23"/>
      <c r="E5" s="21">
        <f aca="true" t="shared" si="0" ref="E5:E25">C5-A5</f>
        <v>-2770</v>
      </c>
      <c r="F5" s="22"/>
      <c r="G5" s="24"/>
    </row>
    <row r="6" spans="1:7" ht="12.75" hidden="1">
      <c r="A6" s="25">
        <v>126</v>
      </c>
      <c r="B6" s="26"/>
      <c r="C6" s="25">
        <v>124</v>
      </c>
      <c r="D6" s="26"/>
      <c r="E6" s="25">
        <f t="shared" si="0"/>
        <v>-2</v>
      </c>
      <c r="F6" s="26"/>
      <c r="G6" s="27"/>
    </row>
    <row r="7" spans="1:7" ht="12.75" hidden="1">
      <c r="A7" s="25">
        <v>1033</v>
      </c>
      <c r="B7" s="26"/>
      <c r="C7" s="25">
        <v>1535</v>
      </c>
      <c r="D7" s="26"/>
      <c r="E7" s="25">
        <f t="shared" si="0"/>
        <v>502</v>
      </c>
      <c r="F7" s="26"/>
      <c r="G7" s="27"/>
    </row>
    <row r="8" spans="1:7" ht="12.75" hidden="1">
      <c r="A8" s="25"/>
      <c r="B8" s="26"/>
      <c r="C8" s="25">
        <v>29</v>
      </c>
      <c r="D8" s="26"/>
      <c r="E8" s="25">
        <f t="shared" si="0"/>
        <v>29</v>
      </c>
      <c r="F8" s="26"/>
      <c r="G8" s="27"/>
    </row>
    <row r="9" spans="1:7" ht="12.75" hidden="1">
      <c r="A9" s="25">
        <v>1</v>
      </c>
      <c r="B9" s="26"/>
      <c r="C9" s="25">
        <v>1</v>
      </c>
      <c r="D9" s="26"/>
      <c r="E9" s="25">
        <f t="shared" si="0"/>
        <v>0</v>
      </c>
      <c r="F9" s="26"/>
      <c r="G9" s="27"/>
    </row>
    <row r="10" spans="1:7" ht="12.75" hidden="1">
      <c r="A10" s="25">
        <v>153</v>
      </c>
      <c r="B10" s="26"/>
      <c r="C10" s="25">
        <v>151</v>
      </c>
      <c r="D10" s="26"/>
      <c r="E10" s="25">
        <f t="shared" si="0"/>
        <v>-2</v>
      </c>
      <c r="F10" s="26"/>
      <c r="G10" s="27"/>
    </row>
    <row r="11" spans="1:7" ht="12.75" hidden="1">
      <c r="A11" s="25"/>
      <c r="B11" s="26"/>
      <c r="C11" s="25">
        <v>31</v>
      </c>
      <c r="D11" s="26"/>
      <c r="E11" s="25">
        <f t="shared" si="0"/>
        <v>31</v>
      </c>
      <c r="F11" s="26"/>
      <c r="G11" s="27"/>
    </row>
    <row r="12" spans="1:7" ht="12.75" hidden="1">
      <c r="A12" s="28">
        <f>SUM(A5:A11)</f>
        <v>16888</v>
      </c>
      <c r="B12" s="29"/>
      <c r="C12" s="28">
        <f>SUM(C5:C11)</f>
        <v>14676</v>
      </c>
      <c r="D12" s="29"/>
      <c r="E12" s="28">
        <f t="shared" si="0"/>
        <v>-2212</v>
      </c>
      <c r="F12" s="26"/>
      <c r="G12" s="27"/>
    </row>
    <row r="13" spans="1:7" ht="12.75" hidden="1">
      <c r="A13" s="25">
        <v>1612</v>
      </c>
      <c r="B13" s="26"/>
      <c r="C13" s="25">
        <v>1741</v>
      </c>
      <c r="D13" s="26"/>
      <c r="E13" s="25">
        <f t="shared" si="0"/>
        <v>129</v>
      </c>
      <c r="F13" s="26"/>
      <c r="G13" s="27"/>
    </row>
    <row r="14" spans="1:7" ht="12.75" hidden="1">
      <c r="A14" s="25">
        <v>-408</v>
      </c>
      <c r="B14" s="26"/>
      <c r="C14" s="25">
        <v>-1526</v>
      </c>
      <c r="D14" s="26"/>
      <c r="E14" s="25">
        <f t="shared" si="0"/>
        <v>-1118</v>
      </c>
      <c r="F14" s="26"/>
      <c r="G14" s="27"/>
    </row>
    <row r="15" spans="1:7" ht="12.75" hidden="1">
      <c r="A15" s="25">
        <v>11434</v>
      </c>
      <c r="B15" s="26"/>
      <c r="C15" s="25">
        <v>5428</v>
      </c>
      <c r="D15" s="26"/>
      <c r="E15" s="25">
        <f t="shared" si="0"/>
        <v>-6006</v>
      </c>
      <c r="F15" s="26"/>
      <c r="G15" s="27"/>
    </row>
    <row r="16" spans="1:7" ht="12.75" hidden="1">
      <c r="A16" s="25">
        <v>89</v>
      </c>
      <c r="B16" s="26"/>
      <c r="C16" s="25">
        <v>69</v>
      </c>
      <c r="D16" s="26"/>
      <c r="E16" s="25">
        <f t="shared" si="0"/>
        <v>-20</v>
      </c>
      <c r="F16" s="26"/>
      <c r="G16" s="27"/>
    </row>
    <row r="17" spans="1:7" ht="12.75" hidden="1">
      <c r="A17" s="25">
        <v>2257</v>
      </c>
      <c r="B17" s="26"/>
      <c r="C17" s="25">
        <v>1720</v>
      </c>
      <c r="D17" s="26"/>
      <c r="E17" s="25">
        <f t="shared" si="0"/>
        <v>-537</v>
      </c>
      <c r="F17" s="26"/>
      <c r="G17" s="27"/>
    </row>
    <row r="18" spans="1:7" ht="12.75" hidden="1">
      <c r="A18" s="25">
        <v>7</v>
      </c>
      <c r="B18" s="26"/>
      <c r="C18" s="25">
        <v>8</v>
      </c>
      <c r="D18" s="26"/>
      <c r="E18" s="25">
        <f t="shared" si="0"/>
        <v>1</v>
      </c>
      <c r="F18" s="26"/>
      <c r="G18" s="27"/>
    </row>
    <row r="19" spans="1:7" ht="12.75" hidden="1">
      <c r="A19" s="25">
        <v>8342</v>
      </c>
      <c r="B19" s="26"/>
      <c r="C19" s="25">
        <v>6372</v>
      </c>
      <c r="D19" s="26"/>
      <c r="E19" s="25">
        <f t="shared" si="0"/>
        <v>-1970</v>
      </c>
      <c r="F19" s="26"/>
      <c r="G19" s="27"/>
    </row>
    <row r="20" spans="1:7" ht="12.75" hidden="1">
      <c r="A20" s="25">
        <v>1403</v>
      </c>
      <c r="B20" s="26"/>
      <c r="C20" s="25">
        <v>791</v>
      </c>
      <c r="D20" s="26"/>
      <c r="E20" s="25">
        <f t="shared" si="0"/>
        <v>-612</v>
      </c>
      <c r="F20" s="26"/>
      <c r="G20" s="27"/>
    </row>
    <row r="21" spans="1:7" ht="12.75" hidden="1">
      <c r="A21" s="28">
        <f>SUM(A13:A20)</f>
        <v>24736</v>
      </c>
      <c r="B21" s="29"/>
      <c r="C21" s="28">
        <f>SUM(C13:C20)</f>
        <v>14603</v>
      </c>
      <c r="D21" s="29"/>
      <c r="E21" s="28">
        <f t="shared" si="0"/>
        <v>-10133</v>
      </c>
      <c r="F21" s="26"/>
      <c r="G21" s="27"/>
    </row>
    <row r="22" spans="1:7" ht="12.75" hidden="1">
      <c r="A22" s="25">
        <v>356</v>
      </c>
      <c r="B22" s="26"/>
      <c r="C22" s="25">
        <v>178</v>
      </c>
      <c r="D22" s="26"/>
      <c r="E22" s="25">
        <f t="shared" si="0"/>
        <v>-178</v>
      </c>
      <c r="F22" s="26"/>
      <c r="G22" s="27"/>
    </row>
    <row r="23" spans="1:7" ht="12.75" hidden="1">
      <c r="A23" s="25">
        <v>1051</v>
      </c>
      <c r="B23" s="26"/>
      <c r="C23" s="25">
        <v>1129</v>
      </c>
      <c r="D23" s="26"/>
      <c r="E23" s="25">
        <f t="shared" si="0"/>
        <v>78</v>
      </c>
      <c r="F23" s="26"/>
      <c r="G23" s="27"/>
    </row>
    <row r="24" spans="1:7" ht="12.75" hidden="1">
      <c r="A24" s="28">
        <f>SUM(A22:A23)</f>
        <v>1407</v>
      </c>
      <c r="B24" s="29"/>
      <c r="C24" s="28">
        <f>SUM(C22:C23)</f>
        <v>1307</v>
      </c>
      <c r="D24" s="29"/>
      <c r="E24" s="28">
        <f t="shared" si="0"/>
        <v>-100</v>
      </c>
      <c r="F24" s="26"/>
      <c r="G24" s="27"/>
    </row>
    <row r="25" spans="1:7" ht="69" customHeight="1" hidden="1" thickBot="1">
      <c r="A25" s="30">
        <f>A24+A21+A12</f>
        <v>43031</v>
      </c>
      <c r="B25" s="30">
        <f>B24+B21+B12</f>
        <v>0</v>
      </c>
      <c r="C25" s="30">
        <f>C24+C21+C12</f>
        <v>30586</v>
      </c>
      <c r="D25" s="31"/>
      <c r="E25" s="30">
        <f t="shared" si="0"/>
        <v>-12445</v>
      </c>
      <c r="F25" s="32"/>
      <c r="G25" s="33" t="s">
        <v>62</v>
      </c>
    </row>
    <row r="26" spans="1:7" ht="133.5" customHeight="1" hidden="1">
      <c r="A26" s="34"/>
      <c r="B26" s="34"/>
      <c r="C26" s="34"/>
      <c r="D26" s="35"/>
      <c r="E26" s="34"/>
      <c r="F26" s="36"/>
      <c r="G26" s="36"/>
    </row>
    <row r="27" spans="1:9" s="3" customFormat="1" ht="15" hidden="1">
      <c r="A27" s="9"/>
      <c r="B27" s="9"/>
      <c r="C27" s="9"/>
      <c r="D27" s="9"/>
      <c r="E27" s="9"/>
      <c r="F27" s="9"/>
      <c r="G27" s="9"/>
      <c r="H27" s="9"/>
      <c r="I27" s="12"/>
    </row>
    <row r="28" spans="1:10" s="3" customFormat="1" ht="15" hidden="1">
      <c r="A28" s="9"/>
      <c r="B28" s="9"/>
      <c r="C28" s="9"/>
      <c r="D28" s="9"/>
      <c r="E28" s="9"/>
      <c r="F28" s="9"/>
      <c r="G28" s="12" t="s">
        <v>52</v>
      </c>
      <c r="I28" s="9"/>
      <c r="J28" s="5"/>
    </row>
    <row r="29" spans="1:9" s="4" customFormat="1" ht="27" customHeight="1" hidden="1">
      <c r="A29" s="9"/>
      <c r="B29" s="37">
        <v>11111</v>
      </c>
      <c r="C29" s="9"/>
      <c r="D29" s="9"/>
      <c r="E29" s="9"/>
      <c r="F29" s="9"/>
      <c r="G29" s="12"/>
      <c r="I29" s="9"/>
    </row>
    <row r="30" spans="1:9" s="4" customFormat="1" ht="90.75" customHeight="1" hidden="1">
      <c r="A30" s="9"/>
      <c r="B30" s="37">
        <v>11111</v>
      </c>
      <c r="C30" s="9"/>
      <c r="D30" s="9"/>
      <c r="E30" s="9"/>
      <c r="F30" s="9"/>
      <c r="G30" s="12" t="s">
        <v>51</v>
      </c>
      <c r="I30" s="12"/>
    </row>
    <row r="31" spans="1:7" ht="12.75" hidden="1">
      <c r="A31" s="16"/>
      <c r="B31" s="16"/>
      <c r="C31" s="16"/>
      <c r="D31" s="16"/>
      <c r="E31" s="16"/>
      <c r="F31" s="16"/>
      <c r="G31" s="16"/>
    </row>
    <row r="32" spans="1:7" ht="12.75" hidden="1">
      <c r="A32" s="16"/>
      <c r="B32" s="16"/>
      <c r="C32" s="16"/>
      <c r="D32" s="16"/>
      <c r="E32" s="16"/>
      <c r="F32" s="16"/>
      <c r="G32" s="16"/>
    </row>
    <row r="33" spans="1:7" ht="57.75" customHeight="1" hidden="1">
      <c r="A33" s="152"/>
      <c r="B33" s="152"/>
      <c r="C33" s="152"/>
      <c r="D33" s="152"/>
      <c r="E33" s="152"/>
      <c r="F33" s="152"/>
      <c r="G33" s="152"/>
    </row>
    <row r="34" spans="1:7" ht="31.5" customHeight="1" hidden="1">
      <c r="A34" s="38"/>
      <c r="B34" s="38"/>
      <c r="C34" s="38"/>
      <c r="D34" s="38"/>
      <c r="E34" s="38"/>
      <c r="F34" s="38"/>
      <c r="G34" s="38"/>
    </row>
    <row r="35" spans="1:7" ht="15" customHeight="1" hidden="1" thickBot="1">
      <c r="A35" s="16"/>
      <c r="B35" s="16"/>
      <c r="C35" s="16"/>
      <c r="D35" s="16"/>
      <c r="E35" s="16"/>
      <c r="F35" s="16"/>
      <c r="G35" s="39" t="s">
        <v>63</v>
      </c>
    </row>
    <row r="36" spans="1:7" s="13" customFormat="1" ht="28.5" customHeight="1" hidden="1" thickBot="1">
      <c r="A36" s="155" t="s">
        <v>67</v>
      </c>
      <c r="B36" s="160"/>
      <c r="C36" s="155" t="s">
        <v>152</v>
      </c>
      <c r="D36" s="156"/>
      <c r="E36" s="155" t="s">
        <v>66</v>
      </c>
      <c r="F36" s="156"/>
      <c r="G36" s="157" t="s">
        <v>55</v>
      </c>
    </row>
    <row r="37" spans="1:7" s="13" customFormat="1" ht="26.25" customHeight="1" hidden="1" thickBot="1">
      <c r="A37" s="17" t="s">
        <v>45</v>
      </c>
      <c r="B37" s="18" t="s">
        <v>56</v>
      </c>
      <c r="C37" s="19" t="s">
        <v>45</v>
      </c>
      <c r="D37" s="18" t="s">
        <v>56</v>
      </c>
      <c r="E37" s="19" t="s">
        <v>45</v>
      </c>
      <c r="F37" s="20" t="s">
        <v>56</v>
      </c>
      <c r="G37" s="158"/>
    </row>
    <row r="38" spans="1:7" ht="12.75" hidden="1">
      <c r="A38" s="21"/>
      <c r="B38" s="22"/>
      <c r="C38" s="21"/>
      <c r="D38" s="23"/>
      <c r="E38" s="21">
        <f aca="true" t="shared" si="1" ref="E38:E43">C38-A38</f>
        <v>0</v>
      </c>
      <c r="F38" s="22"/>
      <c r="G38" s="40"/>
    </row>
    <row r="39" spans="1:7" ht="12.75" hidden="1">
      <c r="A39" s="25"/>
      <c r="B39" s="26"/>
      <c r="C39" s="25"/>
      <c r="D39" s="26"/>
      <c r="E39" s="25">
        <f t="shared" si="1"/>
        <v>0</v>
      </c>
      <c r="F39" s="26"/>
      <c r="G39" s="40"/>
    </row>
    <row r="40" spans="1:7" ht="12.75" hidden="1">
      <c r="A40" s="25"/>
      <c r="B40" s="26"/>
      <c r="C40" s="25"/>
      <c r="D40" s="26"/>
      <c r="E40" s="25">
        <f t="shared" si="1"/>
        <v>0</v>
      </c>
      <c r="F40" s="26"/>
      <c r="G40" s="40"/>
    </row>
    <row r="41" spans="1:7" ht="12.75" hidden="1">
      <c r="A41" s="25">
        <v>1010</v>
      </c>
      <c r="B41" s="26"/>
      <c r="C41" s="25"/>
      <c r="D41" s="26"/>
      <c r="E41" s="25">
        <f t="shared" si="1"/>
        <v>-1010</v>
      </c>
      <c r="F41" s="26"/>
      <c r="G41" s="41"/>
    </row>
    <row r="42" spans="1:7" ht="16.5" customHeight="1" hidden="1">
      <c r="A42" s="25">
        <v>67</v>
      </c>
      <c r="B42" s="26"/>
      <c r="C42" s="25">
        <v>67</v>
      </c>
      <c r="D42" s="26"/>
      <c r="E42" s="25">
        <f t="shared" si="1"/>
        <v>0</v>
      </c>
      <c r="F42" s="26"/>
      <c r="G42" s="41"/>
    </row>
    <row r="43" spans="1:7" ht="98.25" customHeight="1" hidden="1" thickBot="1">
      <c r="A43" s="42">
        <f>SUM(A38:A42)</f>
        <v>1077</v>
      </c>
      <c r="B43" s="42">
        <f>SUM(B38:B42)</f>
        <v>0</v>
      </c>
      <c r="C43" s="42">
        <f>SUM(C38:C42)</f>
        <v>67</v>
      </c>
      <c r="D43" s="42">
        <f>SUM(D38:D42)</f>
        <v>0</v>
      </c>
      <c r="E43" s="42">
        <f t="shared" si="1"/>
        <v>-1010</v>
      </c>
      <c r="F43" s="42">
        <f>D43-B43</f>
        <v>0</v>
      </c>
      <c r="G43" s="43" t="s">
        <v>149</v>
      </c>
    </row>
    <row r="44" spans="1:7" ht="26.25" customHeight="1" hidden="1">
      <c r="A44" s="16"/>
      <c r="B44" s="16"/>
      <c r="C44" s="16"/>
      <c r="D44" s="16"/>
      <c r="E44" s="16"/>
      <c r="F44" s="16"/>
      <c r="G44" s="44"/>
    </row>
    <row r="45" spans="1:9" s="3" customFormat="1" ht="45" customHeight="1" hidden="1">
      <c r="A45" s="9"/>
      <c r="B45" s="9"/>
      <c r="C45" s="9"/>
      <c r="D45" s="9"/>
      <c r="E45" s="9"/>
      <c r="F45" s="9"/>
      <c r="G45" s="9"/>
      <c r="H45" s="9"/>
      <c r="I45" s="12"/>
    </row>
    <row r="46" spans="1:7" s="3" customFormat="1" ht="15" hidden="1">
      <c r="A46" s="9"/>
      <c r="B46" s="9"/>
      <c r="C46" s="9"/>
      <c r="D46" s="9"/>
      <c r="E46" s="9"/>
      <c r="F46" s="9"/>
      <c r="G46" s="9"/>
    </row>
    <row r="47" spans="1:9" s="3" customFormat="1" ht="15" hidden="1">
      <c r="A47" s="9"/>
      <c r="B47" s="9"/>
      <c r="C47" s="9"/>
      <c r="D47" s="9"/>
      <c r="E47" s="9"/>
      <c r="F47" s="9"/>
      <c r="G47" s="12"/>
      <c r="H47" s="4"/>
      <c r="I47" s="5"/>
    </row>
    <row r="48" spans="1:7" s="3" customFormat="1" ht="15" hidden="1">
      <c r="A48" s="9" t="s">
        <v>128</v>
      </c>
      <c r="B48" s="9"/>
      <c r="C48" s="9"/>
      <c r="D48" s="9"/>
      <c r="E48" s="9"/>
      <c r="F48" s="9"/>
      <c r="G48" s="12" t="s">
        <v>129</v>
      </c>
    </row>
    <row r="49" spans="1:7" s="4" customFormat="1" ht="15" hidden="1">
      <c r="A49" s="45"/>
      <c r="B49" s="7"/>
      <c r="C49" s="8"/>
      <c r="D49" s="8"/>
      <c r="E49" s="8"/>
      <c r="F49" s="11"/>
      <c r="G49" s="12"/>
    </row>
    <row r="50" spans="1:7" s="16" customFormat="1" ht="15" hidden="1">
      <c r="A50" s="46" t="s">
        <v>147</v>
      </c>
      <c r="G50" s="12" t="s">
        <v>148</v>
      </c>
    </row>
    <row r="51" s="4" customFormat="1" ht="15" hidden="1"/>
    <row r="52" s="4" customFormat="1" ht="15" hidden="1"/>
    <row r="53" s="4" customFormat="1" ht="15" hidden="1"/>
    <row r="54" s="4" customFormat="1" ht="15" hidden="1"/>
    <row r="55" s="4" customFormat="1" ht="81.75" customHeight="1" hidden="1"/>
    <row r="56" s="4" customFormat="1" ht="15"/>
    <row r="57" s="4" customFormat="1" ht="15"/>
    <row r="58" spans="1:9" s="4" customFormat="1" ht="32.25" customHeight="1">
      <c r="A58" s="152" t="s">
        <v>170</v>
      </c>
      <c r="B58" s="152"/>
      <c r="C58" s="152"/>
      <c r="D58" s="152"/>
      <c r="E58" s="152"/>
      <c r="F58" s="152"/>
      <c r="G58" s="152"/>
      <c r="I58" s="5"/>
    </row>
    <row r="59" spans="1:9" s="1" customFormat="1" ht="13.5">
      <c r="A59" s="10"/>
      <c r="B59" s="10"/>
      <c r="C59" s="6"/>
      <c r="D59" s="6"/>
      <c r="E59" s="6"/>
      <c r="F59" s="6"/>
      <c r="G59" s="6"/>
      <c r="H59" s="2"/>
      <c r="I59" s="2"/>
    </row>
    <row r="60" spans="1:9" s="1" customFormat="1" ht="13.5">
      <c r="A60" s="10"/>
      <c r="B60" s="10"/>
      <c r="C60" s="6"/>
      <c r="D60" s="6"/>
      <c r="E60" s="6"/>
      <c r="F60" s="6"/>
      <c r="G60" s="6"/>
      <c r="H60" s="2"/>
      <c r="I60" s="2"/>
    </row>
    <row r="61" spans="1:7" ht="12.75">
      <c r="A61" s="16"/>
      <c r="B61" s="16"/>
      <c r="C61" s="16"/>
      <c r="D61" s="16"/>
      <c r="E61" s="16"/>
      <c r="F61" s="16"/>
      <c r="G61" s="39" t="s">
        <v>63</v>
      </c>
    </row>
    <row r="62" spans="1:7" s="13" customFormat="1" ht="28.5" customHeight="1">
      <c r="A62" s="159" t="s">
        <v>167</v>
      </c>
      <c r="B62" s="159"/>
      <c r="C62" s="159" t="s">
        <v>169</v>
      </c>
      <c r="D62" s="159"/>
      <c r="E62" s="159" t="s">
        <v>66</v>
      </c>
      <c r="F62" s="159"/>
      <c r="G62" s="153" t="s">
        <v>55</v>
      </c>
    </row>
    <row r="63" spans="1:7" s="13" customFormat="1" ht="26.25">
      <c r="A63" s="70" t="s">
        <v>45</v>
      </c>
      <c r="B63" s="69" t="s">
        <v>56</v>
      </c>
      <c r="C63" s="70" t="s">
        <v>45</v>
      </c>
      <c r="D63" s="69" t="s">
        <v>56</v>
      </c>
      <c r="E63" s="70" t="s">
        <v>45</v>
      </c>
      <c r="F63" s="69" t="s">
        <v>56</v>
      </c>
      <c r="G63" s="153"/>
    </row>
    <row r="64" spans="1:7" ht="12.75" hidden="1">
      <c r="A64" s="21">
        <f>12805+178+1646</f>
        <v>14629</v>
      </c>
      <c r="B64" s="22"/>
      <c r="C64" s="21">
        <f>12805+178+1646</f>
        <v>14629</v>
      </c>
      <c r="D64" s="23"/>
      <c r="E64" s="21">
        <f aca="true" t="shared" si="2" ref="E64:E71">C64-A64</f>
        <v>0</v>
      </c>
      <c r="F64" s="22"/>
      <c r="G64" s="66"/>
    </row>
    <row r="65" spans="1:7" ht="19.5" hidden="1">
      <c r="A65" s="25">
        <f>124+8</f>
        <v>132</v>
      </c>
      <c r="B65" s="26"/>
      <c r="C65" s="25">
        <f>124+8</f>
        <v>132</v>
      </c>
      <c r="D65" s="26"/>
      <c r="E65" s="25">
        <f t="shared" si="2"/>
        <v>0</v>
      </c>
      <c r="F65" s="26"/>
      <c r="G65" s="66" t="s">
        <v>58</v>
      </c>
    </row>
    <row r="66" spans="1:7" ht="12.75" hidden="1">
      <c r="A66" s="25">
        <f>1535+87-1526-101+69+1720+8+6372+791</f>
        <v>8955</v>
      </c>
      <c r="B66" s="26"/>
      <c r="C66" s="25">
        <f>1535+87-1526-101+69+1720+8+6372+791</f>
        <v>8955</v>
      </c>
      <c r="D66" s="26"/>
      <c r="E66" s="25">
        <f t="shared" si="2"/>
        <v>0</v>
      </c>
      <c r="F66" s="26"/>
      <c r="G66" s="66"/>
    </row>
    <row r="67" spans="1:7" ht="12.75" hidden="1">
      <c r="A67" s="25">
        <v>29</v>
      </c>
      <c r="B67" s="26"/>
      <c r="C67" s="25">
        <v>29</v>
      </c>
      <c r="D67" s="26"/>
      <c r="E67" s="25">
        <f t="shared" si="2"/>
        <v>0</v>
      </c>
      <c r="F67" s="26"/>
      <c r="G67" s="67"/>
    </row>
    <row r="68" spans="1:7" ht="12.75" hidden="1">
      <c r="A68" s="25">
        <v>1</v>
      </c>
      <c r="B68" s="26"/>
      <c r="C68" s="25">
        <v>1</v>
      </c>
      <c r="D68" s="26"/>
      <c r="E68" s="25">
        <f t="shared" si="2"/>
        <v>0</v>
      </c>
      <c r="F68" s="26"/>
      <c r="G68" s="67" t="s">
        <v>59</v>
      </c>
    </row>
    <row r="69" spans="1:7" ht="19.5" hidden="1">
      <c r="A69" s="25">
        <v>151</v>
      </c>
      <c r="B69" s="26"/>
      <c r="C69" s="25">
        <v>151</v>
      </c>
      <c r="D69" s="26"/>
      <c r="E69" s="25">
        <f t="shared" si="2"/>
        <v>0</v>
      </c>
      <c r="F69" s="26"/>
      <c r="G69" s="67" t="s">
        <v>60</v>
      </c>
    </row>
    <row r="70" spans="1:7" ht="12.75" hidden="1">
      <c r="A70" s="25">
        <v>5529</v>
      </c>
      <c r="B70" s="26"/>
      <c r="C70" s="25">
        <v>5529</v>
      </c>
      <c r="D70" s="26"/>
      <c r="E70" s="25">
        <f t="shared" si="2"/>
        <v>0</v>
      </c>
      <c r="F70" s="26"/>
      <c r="G70" s="67"/>
    </row>
    <row r="71" spans="1:7" ht="12.75" hidden="1">
      <c r="A71" s="47">
        <v>31</v>
      </c>
      <c r="B71" s="48"/>
      <c r="C71" s="47">
        <v>31</v>
      </c>
      <c r="D71" s="48"/>
      <c r="E71" s="47">
        <f t="shared" si="2"/>
        <v>0</v>
      </c>
      <c r="F71" s="48"/>
      <c r="G71" s="68" t="s">
        <v>61</v>
      </c>
    </row>
    <row r="72" spans="1:7" ht="12.75" hidden="1">
      <c r="A72" s="151">
        <v>2467</v>
      </c>
      <c r="B72" s="151"/>
      <c r="C72" s="154">
        <v>7769</v>
      </c>
      <c r="D72" s="151"/>
      <c r="E72" s="154">
        <f>C72-A72</f>
        <v>5302</v>
      </c>
      <c r="F72" s="151">
        <f>D72-B72</f>
        <v>0</v>
      </c>
      <c r="G72" s="117"/>
    </row>
    <row r="73" spans="1:7" ht="13.5" customHeight="1" hidden="1">
      <c r="A73" s="151"/>
      <c r="B73" s="151"/>
      <c r="C73" s="154"/>
      <c r="D73" s="151"/>
      <c r="E73" s="154"/>
      <c r="F73" s="151"/>
      <c r="G73" s="115"/>
    </row>
    <row r="74" spans="1:11" s="3" customFormat="1" ht="243.75" customHeight="1">
      <c r="A74" s="151"/>
      <c r="B74" s="151"/>
      <c r="C74" s="154"/>
      <c r="D74" s="151"/>
      <c r="E74" s="154"/>
      <c r="F74" s="151"/>
      <c r="G74" s="116" t="s">
        <v>171</v>
      </c>
      <c r="H74"/>
      <c r="I74"/>
      <c r="J74"/>
      <c r="K74"/>
    </row>
    <row r="75" spans="1:9" s="3" customFormat="1" ht="15">
      <c r="A75" s="150"/>
      <c r="B75" s="150"/>
      <c r="C75" s="15"/>
      <c r="D75" s="15"/>
      <c r="E75" s="15"/>
      <c r="F75" s="15"/>
      <c r="G75" s="15"/>
      <c r="H75" s="4"/>
      <c r="I75" s="5"/>
    </row>
    <row r="76" spans="1:7" s="3" customFormat="1" ht="15" hidden="1">
      <c r="A76" s="9" t="s">
        <v>128</v>
      </c>
      <c r="B76" s="9"/>
      <c r="C76" s="9"/>
      <c r="D76" s="9"/>
      <c r="E76" s="9"/>
      <c r="F76" s="9"/>
      <c r="G76" s="12" t="s">
        <v>129</v>
      </c>
    </row>
    <row r="77" spans="1:7" s="4" customFormat="1" ht="15">
      <c r="A77" s="45"/>
      <c r="B77" s="7"/>
      <c r="C77" s="8"/>
      <c r="D77" s="8"/>
      <c r="E77" s="8"/>
      <c r="F77" s="11"/>
      <c r="G77" s="12"/>
    </row>
    <row r="78" spans="1:7" s="85" customFormat="1" ht="15" hidden="1">
      <c r="A78" s="86" t="s">
        <v>150</v>
      </c>
      <c r="G78" s="5" t="s">
        <v>151</v>
      </c>
    </row>
    <row r="79" spans="1:7" s="90" customFormat="1" ht="15">
      <c r="A79" s="87" t="s">
        <v>150</v>
      </c>
      <c r="B79" s="88"/>
      <c r="C79" s="88"/>
      <c r="D79" s="88"/>
      <c r="E79" s="88"/>
      <c r="F79" s="88"/>
      <c r="G79" s="89" t="s">
        <v>151</v>
      </c>
    </row>
    <row r="80" spans="1:7" ht="42.75" customHeight="1">
      <c r="A80" s="14"/>
      <c r="B80" s="14"/>
      <c r="C80" s="14"/>
      <c r="D80" s="14"/>
      <c r="E80" s="14"/>
      <c r="F80" s="14"/>
      <c r="G80" s="14"/>
    </row>
  </sheetData>
  <sheetProtection/>
  <mergeCells count="22">
    <mergeCell ref="A1:G1"/>
    <mergeCell ref="A33:G33"/>
    <mergeCell ref="A3:B3"/>
    <mergeCell ref="C3:D3"/>
    <mergeCell ref="G3:G4"/>
    <mergeCell ref="E3:F3"/>
    <mergeCell ref="E36:F36"/>
    <mergeCell ref="G36:G37"/>
    <mergeCell ref="A62:B62"/>
    <mergeCell ref="A36:B36"/>
    <mergeCell ref="C62:D62"/>
    <mergeCell ref="E62:F62"/>
    <mergeCell ref="C36:D36"/>
    <mergeCell ref="A75:B75"/>
    <mergeCell ref="A72:A74"/>
    <mergeCell ref="B72:B74"/>
    <mergeCell ref="A58:G58"/>
    <mergeCell ref="G62:G63"/>
    <mergeCell ref="D72:D74"/>
    <mergeCell ref="E72:E74"/>
    <mergeCell ref="F72:F74"/>
    <mergeCell ref="C72:C74"/>
  </mergeCells>
  <printOptions/>
  <pageMargins left="0.5118110236220472" right="0.31496062992125984" top="0.34" bottom="0.33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kuzyaeva.aa</cp:lastModifiedBy>
  <cp:lastPrinted>2018-04-13T09:34:46Z</cp:lastPrinted>
  <dcterms:created xsi:type="dcterms:W3CDTF">2001-04-03T04:15:38Z</dcterms:created>
  <dcterms:modified xsi:type="dcterms:W3CDTF">2018-05-23T10:07:21Z</dcterms:modified>
  <cp:category/>
  <cp:version/>
  <cp:contentType/>
  <cp:contentStatus/>
</cp:coreProperties>
</file>